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workbookProtection workbookPassword="CC10" lockStructure="1"/>
  <bookViews>
    <workbookView xWindow="240" yWindow="75" windowWidth="19320" windowHeight="7995" firstSheet="1" activeTab="2"/>
  </bookViews>
  <sheets>
    <sheet name="Demographics" sheetId="1" state="hidden" r:id="rId1"/>
    <sheet name="Summary" sheetId="4" r:id="rId2"/>
    <sheet name="Scenario 4" sheetId="5" r:id="rId3"/>
    <sheet name="Sheet1" sheetId="6" r:id="rId4"/>
  </sheets>
  <definedNames>
    <definedName name="_xlnm.Print_Area" localSheetId="0">Demographics!$B$2:$M$31</definedName>
    <definedName name="_xlnm.Print_Area" localSheetId="2">'Scenario 4'!$B$2:$V$54</definedName>
  </definedNames>
  <calcPr calcId="145621"/>
</workbook>
</file>

<file path=xl/calcChain.xml><?xml version="1.0" encoding="utf-8"?>
<calcChain xmlns="http://schemas.openxmlformats.org/spreadsheetml/2006/main">
  <c r="G48" i="5" l="1"/>
  <c r="J32" i="5"/>
  <c r="M32" i="5"/>
  <c r="P32" i="5"/>
  <c r="R32" i="5"/>
  <c r="U32" i="5"/>
  <c r="J33" i="5"/>
  <c r="M33" i="5"/>
  <c r="P33" i="5"/>
  <c r="R33" i="5"/>
  <c r="U33" i="5"/>
  <c r="J34" i="5"/>
  <c r="M34" i="5"/>
  <c r="P34" i="5"/>
  <c r="R34" i="5"/>
  <c r="U34" i="5"/>
  <c r="J35" i="5"/>
  <c r="M35" i="5"/>
  <c r="P35" i="5"/>
  <c r="R35" i="5"/>
  <c r="U35" i="5"/>
  <c r="J36" i="5"/>
  <c r="M36" i="5"/>
  <c r="P36" i="5"/>
  <c r="R36" i="5"/>
  <c r="U36" i="5"/>
  <c r="J37" i="5"/>
  <c r="M37" i="5"/>
  <c r="P37" i="5"/>
  <c r="R37" i="5"/>
  <c r="U37" i="5"/>
  <c r="J38" i="5"/>
  <c r="M38" i="5"/>
  <c r="P38" i="5"/>
  <c r="R38" i="5"/>
  <c r="U38" i="5"/>
  <c r="J39" i="5"/>
  <c r="M39" i="5"/>
  <c r="P39" i="5"/>
  <c r="R39" i="5"/>
  <c r="U39" i="5"/>
  <c r="J40" i="5"/>
  <c r="M40" i="5"/>
  <c r="P40" i="5"/>
  <c r="R40" i="5"/>
  <c r="U40" i="5"/>
  <c r="J41" i="5"/>
  <c r="M41" i="5"/>
  <c r="P41" i="5"/>
  <c r="R41" i="5"/>
  <c r="U41" i="5"/>
  <c r="J42" i="5"/>
  <c r="M42" i="5"/>
  <c r="P42" i="5"/>
  <c r="R42" i="5"/>
  <c r="U42" i="5"/>
  <c r="J43" i="5"/>
  <c r="M43" i="5"/>
  <c r="P43" i="5"/>
  <c r="R43" i="5"/>
  <c r="U43" i="5"/>
  <c r="J44" i="5"/>
  <c r="M44" i="5"/>
  <c r="P44" i="5"/>
  <c r="R44" i="5"/>
  <c r="U44" i="5"/>
  <c r="J45" i="5"/>
  <c r="M45" i="5"/>
  <c r="P45" i="5"/>
  <c r="R45" i="5"/>
  <c r="U45" i="5"/>
  <c r="D16" i="4" l="1"/>
  <c r="U46" i="5"/>
  <c r="R46" i="5"/>
  <c r="P46" i="5"/>
  <c r="M46" i="5"/>
  <c r="J46" i="5"/>
  <c r="U31" i="5"/>
  <c r="R31" i="5"/>
  <c r="P31" i="5"/>
  <c r="M31" i="5"/>
  <c r="J31" i="5"/>
  <c r="U30" i="5"/>
  <c r="R30" i="5"/>
  <c r="P30" i="5"/>
  <c r="M30" i="5"/>
  <c r="J30" i="5"/>
  <c r="U29" i="5"/>
  <c r="R29" i="5"/>
  <c r="P29" i="5"/>
  <c r="M29" i="5"/>
  <c r="J29" i="5"/>
  <c r="U28" i="5"/>
  <c r="R28" i="5"/>
  <c r="P28" i="5"/>
  <c r="M28" i="5"/>
  <c r="J28" i="5"/>
  <c r="U27" i="5"/>
  <c r="R27" i="5"/>
  <c r="P27" i="5"/>
  <c r="M27" i="5"/>
  <c r="J27" i="5"/>
  <c r="U26" i="5"/>
  <c r="R26" i="5"/>
  <c r="P26" i="5"/>
  <c r="M26" i="5"/>
  <c r="J26" i="5"/>
  <c r="U25" i="5"/>
  <c r="R25" i="5"/>
  <c r="P25" i="5"/>
  <c r="M25" i="5"/>
  <c r="J25" i="5"/>
  <c r="U24" i="5"/>
  <c r="R24" i="5"/>
  <c r="P24" i="5"/>
  <c r="M24" i="5"/>
  <c r="J24" i="5"/>
  <c r="U23" i="5"/>
  <c r="R23" i="5"/>
  <c r="P23" i="5"/>
  <c r="M23" i="5"/>
  <c r="J23" i="5"/>
  <c r="U22" i="5"/>
  <c r="R22" i="5"/>
  <c r="P22" i="5"/>
  <c r="M22" i="5"/>
  <c r="J22" i="5"/>
  <c r="U21" i="5"/>
  <c r="R21" i="5"/>
  <c r="P21" i="5"/>
  <c r="M21" i="5"/>
  <c r="J21" i="5"/>
  <c r="U20" i="5"/>
  <c r="R20" i="5"/>
  <c r="P20" i="5"/>
  <c r="M20" i="5"/>
  <c r="J20" i="5"/>
  <c r="U19" i="5"/>
  <c r="R19" i="5"/>
  <c r="P19" i="5"/>
  <c r="M19" i="5"/>
  <c r="J19" i="5"/>
  <c r="U18" i="5"/>
  <c r="R18" i="5"/>
  <c r="P18" i="5"/>
  <c r="M18" i="5"/>
  <c r="J18" i="5"/>
  <c r="U17" i="5"/>
  <c r="R17" i="5"/>
  <c r="P17" i="5"/>
  <c r="M17" i="5"/>
  <c r="J17" i="5"/>
  <c r="U16" i="5"/>
  <c r="R16" i="5"/>
  <c r="P16" i="5"/>
  <c r="M16" i="5"/>
  <c r="J16" i="5"/>
  <c r="U15" i="5"/>
  <c r="R15" i="5"/>
  <c r="P15" i="5"/>
  <c r="M15" i="5"/>
  <c r="J15" i="5"/>
  <c r="U14" i="5"/>
  <c r="R14" i="5"/>
  <c r="P14" i="5"/>
  <c r="M14" i="5"/>
  <c r="J14" i="5"/>
  <c r="U13" i="5"/>
  <c r="R13" i="5"/>
  <c r="P13" i="5"/>
  <c r="M13" i="5"/>
  <c r="J13" i="5"/>
  <c r="U12" i="5"/>
  <c r="R12" i="5"/>
  <c r="P12" i="5"/>
  <c r="M12" i="5"/>
  <c r="J12" i="5"/>
  <c r="U11" i="5"/>
  <c r="R11" i="5"/>
  <c r="P11" i="5"/>
  <c r="M11" i="5"/>
  <c r="J11" i="5"/>
  <c r="U10" i="5"/>
  <c r="R10" i="5"/>
  <c r="P10" i="5"/>
  <c r="M10" i="5"/>
  <c r="J10" i="5"/>
  <c r="U9" i="5"/>
  <c r="R9" i="5"/>
  <c r="P9" i="5"/>
  <c r="M9" i="5"/>
  <c r="J9" i="5"/>
  <c r="M48" i="5" l="1"/>
  <c r="P48" i="5"/>
  <c r="P50" i="5" s="1"/>
  <c r="J48" i="5"/>
  <c r="U48" i="5"/>
  <c r="M50" i="5"/>
  <c r="D8" i="4" l="1"/>
  <c r="D7" i="4"/>
  <c r="U50" i="5"/>
  <c r="D11" i="4"/>
  <c r="R50" i="5"/>
  <c r="J50" i="5"/>
  <c r="D6" i="4"/>
  <c r="D9" i="4" l="1"/>
  <c r="D10" i="4" s="1"/>
  <c r="D12" i="4" l="1"/>
</calcChain>
</file>

<file path=xl/sharedStrings.xml><?xml version="1.0" encoding="utf-8"?>
<sst xmlns="http://schemas.openxmlformats.org/spreadsheetml/2006/main" count="241" uniqueCount="152">
  <si>
    <t>Plan Type</t>
  </si>
  <si>
    <t>Plan Year</t>
  </si>
  <si>
    <t>Payroll</t>
  </si>
  <si>
    <t>Number of Employer Locations Providing Payroll Feeds</t>
  </si>
  <si>
    <t>Number/Frequency Matrix of Payrolls</t>
  </si>
  <si>
    <t>Payroll Provider</t>
  </si>
  <si>
    <t>HRIS</t>
  </si>
  <si>
    <t>Member Demographics</t>
  </si>
  <si>
    <t>Total Members with Account Balances</t>
  </si>
  <si>
    <t>Total Eligible Participants</t>
  </si>
  <si>
    <t>Total Active Members</t>
  </si>
  <si>
    <t>Total Number of Inactive Participants</t>
  </si>
  <si>
    <t>Total Members with Loans Outstanding</t>
  </si>
  <si>
    <t>Withdrawals and Distributions – Last Plan Year</t>
  </si>
  <si>
    <t>Number of Hardship Withdrawals</t>
  </si>
  <si>
    <t>Number of New Loans</t>
  </si>
  <si>
    <t>Total Value of New Loans Taken</t>
  </si>
  <si>
    <t>Number of Other Distributions (Ret, Term, MRD, etc.)</t>
  </si>
  <si>
    <t>Total Other Distributions</t>
  </si>
  <si>
    <t>Plan Financial Information</t>
  </si>
  <si>
    <t>Total Value of Loans Outstanding</t>
  </si>
  <si>
    <t>Comparison of Participant Costs - Leon County</t>
  </si>
  <si>
    <r>
      <rPr>
        <b/>
        <sz val="10"/>
        <color rgb="FF0000FF"/>
        <rFont val="Arial"/>
        <family val="2"/>
      </rPr>
      <t>Investment Management and 12b-1 Fees</t>
    </r>
    <r>
      <rPr>
        <sz val="10"/>
        <rFont val="Arial"/>
        <family val="2"/>
      </rPr>
      <t xml:space="preserve">
(from Participants to Investment Managers)</t>
    </r>
  </si>
  <si>
    <r>
      <rPr>
        <b/>
        <sz val="10"/>
        <color rgb="FF0000FF"/>
        <rFont val="Arial"/>
        <family val="2"/>
      </rPr>
      <t>Other Fees</t>
    </r>
    <r>
      <rPr>
        <sz val="10"/>
        <rFont val="Arial"/>
        <family val="2"/>
      </rPr>
      <t xml:space="preserve">
(from Participants to Investment Manager or Vendor)</t>
    </r>
  </si>
  <si>
    <r>
      <rPr>
        <b/>
        <sz val="10"/>
        <color rgb="FF0000FF"/>
        <rFont val="Arial"/>
        <family val="2"/>
      </rPr>
      <t>Wrap Fees</t>
    </r>
    <r>
      <rPr>
        <sz val="10"/>
        <rFont val="Arial"/>
        <family val="2"/>
      </rPr>
      <t xml:space="preserve">
(from Participants to Vendor)</t>
    </r>
  </si>
  <si>
    <t>Total Costs</t>
  </si>
  <si>
    <r>
      <rPr>
        <b/>
        <sz val="10"/>
        <color rgb="FF0000FF"/>
        <rFont val="Arial"/>
        <family val="2"/>
      </rPr>
      <t>Annual per Participant-out-of-Pocket Cost</t>
    </r>
    <r>
      <rPr>
        <sz val="10"/>
        <color rgb="FF0000FF"/>
        <rFont val="Arial"/>
        <family val="2"/>
      </rPr>
      <t xml:space="preserve">
</t>
    </r>
  </si>
  <si>
    <r>
      <rPr>
        <b/>
        <sz val="10"/>
        <color rgb="FF0000FF"/>
        <rFont val="Arial"/>
        <family val="2"/>
      </rPr>
      <t>Administrative Fee Offset</t>
    </r>
    <r>
      <rPr>
        <sz val="10"/>
        <color rgb="FF0000FF"/>
        <rFont val="Arial"/>
        <family val="2"/>
      </rPr>
      <t xml:space="preserve"> </t>
    </r>
    <r>
      <rPr>
        <sz val="10"/>
        <rFont val="Arial"/>
        <family val="2"/>
      </rPr>
      <t xml:space="preserve">
(from Investment Managers to Vendor)</t>
    </r>
  </si>
  <si>
    <r>
      <rPr>
        <b/>
        <sz val="10"/>
        <color rgb="FF0000FF"/>
        <rFont val="Arial"/>
        <family val="2"/>
      </rPr>
      <t>Excess Cost after Offsets</t>
    </r>
    <r>
      <rPr>
        <sz val="10"/>
        <rFont val="Arial"/>
        <family val="2"/>
      </rPr>
      <t xml:space="preserve">
(Total Costs - Administrative Fee Offset)</t>
    </r>
  </si>
  <si>
    <t>Assumptions</t>
  </si>
  <si>
    <t>Total Plan Assets</t>
  </si>
  <si>
    <t>Funded Participants</t>
  </si>
  <si>
    <t>LEON COUNTY CONSOLIDATED FUND LINEUP</t>
  </si>
  <si>
    <t>AS OF DATE: 12/31/2011</t>
  </si>
  <si>
    <t xml:space="preserve"> </t>
  </si>
  <si>
    <t>Asset Classification</t>
  </si>
  <si>
    <t>Scenario 1: Maintain Current Investment Line Up</t>
  </si>
  <si>
    <t>Ticker</t>
  </si>
  <si>
    <t>Share Class</t>
  </si>
  <si>
    <t>Assets</t>
  </si>
  <si>
    <t>Net Fund Expense Ratio (%)</t>
  </si>
  <si>
    <t>$ Paid by Partipants to Fund Manager + 12b-1 Fee</t>
  </si>
  <si>
    <t>All other fees, as ratio</t>
  </si>
  <si>
    <t>All other fees, including mortality, fixed dollar, etc.</t>
  </si>
  <si>
    <t>Wrap ratio, for investment or administration related fees</t>
  </si>
  <si>
    <t>Wrap fees, for investment or administration related fees</t>
  </si>
  <si>
    <t>Total Annual Expense Ratio</t>
  </si>
  <si>
    <t>Admin Fee Offsets* Collected from Fund Manager</t>
  </si>
  <si>
    <t>Tier 1 - Pre-diversified</t>
  </si>
  <si>
    <t>Tier 2 - Core Line Up</t>
  </si>
  <si>
    <t>World Bond</t>
  </si>
  <si>
    <t>Large Growth</t>
  </si>
  <si>
    <t>Large Value</t>
  </si>
  <si>
    <t>Mid-Cap Value</t>
  </si>
  <si>
    <t>Mid-Cap Growth</t>
  </si>
  <si>
    <t>Small Blend</t>
  </si>
  <si>
    <t>Small Growth</t>
  </si>
  <si>
    <t>World Stock</t>
  </si>
  <si>
    <t>Foreign Large Blend</t>
  </si>
  <si>
    <t>Diversified Emerg Mkts</t>
  </si>
  <si>
    <t xml:space="preserve">Real Estate </t>
  </si>
  <si>
    <t>Natural Resources</t>
  </si>
  <si>
    <t>WEIGHTED</t>
  </si>
  <si>
    <t>Expense Ratio:</t>
  </si>
  <si>
    <t>Other fees:</t>
  </si>
  <si>
    <t>Wrap fees:</t>
  </si>
  <si>
    <t>Admin Fee Offset:</t>
  </si>
  <si>
    <t>AVERAGE:</t>
  </si>
  <si>
    <t>Paid by participants</t>
  </si>
  <si>
    <t>Total</t>
  </si>
  <si>
    <t>Paid to Vendor by</t>
  </si>
  <si>
    <t>to Investment Manager</t>
  </si>
  <si>
    <t>to IM or Vendor</t>
  </si>
  <si>
    <t>to Vendor</t>
  </si>
  <si>
    <t>Exp Ratio</t>
  </si>
  <si>
    <t>Investment Managers</t>
  </si>
  <si>
    <t xml:space="preserve">*Admin Fee Offsets represent any and all reimbursements received by your organization from asset managers for servicing and administrative activities performed on their behalf.  </t>
  </si>
  <si>
    <t xml:space="preserve">     These offsets exclude other fees charged by asset managers, both proprietary and other, that are disclosed by the asset managers directly.</t>
  </si>
  <si>
    <r>
      <t xml:space="preserve">1 </t>
    </r>
    <r>
      <rPr>
        <sz val="9"/>
        <rFont val="Arial"/>
        <family val="2"/>
      </rPr>
      <t>Vehicle used, such as mutual fund (MF), stable asset (SA), common trust fund (CTF), fixed annuity (FA), variable annuity (VA), unitized (U), etc.</t>
    </r>
  </si>
  <si>
    <t>Class</t>
  </si>
  <si>
    <t>457 Deferred Compensation and 401(a) Defined Contribution Plans</t>
  </si>
  <si>
    <t>Leon County Board of Commissioners</t>
  </si>
  <si>
    <t>Board/Supervisor of Elections</t>
  </si>
  <si>
    <t>Sheriff's Office</t>
  </si>
  <si>
    <t>Clerk</t>
  </si>
  <si>
    <t>Tax Collector</t>
  </si>
  <si>
    <t>Property Appraiser</t>
  </si>
  <si>
    <t>401(a) Plans</t>
  </si>
  <si>
    <t>Please complete for applicable plans</t>
  </si>
  <si>
    <t>Total Market Value of Plan Assets</t>
  </si>
  <si>
    <t>Total Market Value of Plan Assets 
Subject to MVA</t>
  </si>
  <si>
    <t>Total Value of Hardship Distributions</t>
  </si>
  <si>
    <r>
      <t>Market Value Adjustment (MVA) or 
Deferred Surrender Charge (DSC) Penalty</t>
    </r>
    <r>
      <rPr>
        <vertAlign val="superscript"/>
        <sz val="12"/>
        <color theme="1"/>
        <rFont val="Calibri"/>
        <family val="2"/>
      </rPr>
      <t>1</t>
    </r>
  </si>
  <si>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</t>
    </r>
    <r>
      <rPr>
        <sz val="8"/>
        <color theme="1"/>
        <rFont val="Calibri"/>
        <family val="2"/>
        <scheme val="minor"/>
      </rPr>
      <t>Please note any termination, withdrawal or transfer charges or restrictions (including market value adjustments or stable value “equity wash” provisions)</t>
    </r>
  </si>
  <si>
    <t>All asset-based fees, administrative fees, and expenses including any fees associated with any General Accounts, Stable Value or other prinicipal preservation accounts currently in the fund lineup (as applicable by vendor).</t>
  </si>
  <si>
    <t>ING Fixed Account</t>
  </si>
  <si>
    <t>ING Fixed Plus Account</t>
  </si>
  <si>
    <t xml:space="preserve">ING Money Market </t>
  </si>
  <si>
    <t>Templeton Global Bond Fund - Class A</t>
  </si>
  <si>
    <t>Alger Green Fund - Class A</t>
  </si>
  <si>
    <t>Amana Growth Fund</t>
  </si>
  <si>
    <t>American Funds The Growth Fund of America - Class R-4</t>
  </si>
  <si>
    <t>Amana Income Fund</t>
  </si>
  <si>
    <t>ING Oppenheimer Global Portfolio - Initial Class</t>
  </si>
  <si>
    <t>Fidelity VIP Overseas Portfolio - Initial Class</t>
  </si>
  <si>
    <t>Oppenheimer Developing Markets Fund - Class A</t>
  </si>
  <si>
    <t>ING PIMCO High Yield Portfolio - Service Class</t>
  </si>
  <si>
    <t>Pioneer High Yield VCT Portfolio - Class I Shares</t>
  </si>
  <si>
    <t>Fidelity VIP Contrafund Portfolio - Initial Class</t>
  </si>
  <si>
    <t>Fidelity VIP Growth Portfolio - Initial Class</t>
  </si>
  <si>
    <t>ING Large Cap Growth Portfolio - Institutional Class</t>
  </si>
  <si>
    <t>American Funds EuroPacific Growth Fund - Class R-4</t>
  </si>
  <si>
    <t>American Funds New Perspective Fund - Class R-4</t>
  </si>
  <si>
    <t>ING BlackRock Science and Technology Opport Port - Class I</t>
  </si>
  <si>
    <t>ING Invesco Van Kampen Equity and Income Portfolio - Initial</t>
  </si>
  <si>
    <t>Fixed Account</t>
  </si>
  <si>
    <t>Money Market</t>
  </si>
  <si>
    <t>High Yield Bond</t>
  </si>
  <si>
    <t>Global/Int'l</t>
  </si>
  <si>
    <t>Science/Tech</t>
  </si>
  <si>
    <t>Balanced</t>
  </si>
  <si>
    <t>a</t>
  </si>
  <si>
    <t>r-4</t>
  </si>
  <si>
    <t>i</t>
  </si>
  <si>
    <t>A</t>
  </si>
  <si>
    <t>S</t>
  </si>
  <si>
    <t>I</t>
  </si>
  <si>
    <t>ING Global Resources Portfolio - Service Class</t>
  </si>
  <si>
    <t>ING T. Rowe Price Diversified Mid Cap Growth Port - Initial</t>
  </si>
  <si>
    <t>ING International Value Portfolio - Class I</t>
  </si>
  <si>
    <t>ING International Index Portfolio - Class I</t>
  </si>
  <si>
    <t>Fidelity VIP Equity-Income Portfolio - Initial Class</t>
  </si>
  <si>
    <t>ING Growth and Income Portfolio - Class I</t>
  </si>
  <si>
    <t>ING Index Plus LargeCap Portfolio - Class I</t>
  </si>
  <si>
    <t>ING Large Cap Value Portfolio - Institutional Class</t>
  </si>
  <si>
    <t>s</t>
  </si>
  <si>
    <t>ING Pioneer Fund Portfolio - Institutional Class</t>
  </si>
  <si>
    <t>ING Baron Growth Portfolio - Service Class</t>
  </si>
  <si>
    <t>ING Clarion Real Estate Portfolio - Service Class</t>
  </si>
  <si>
    <t>ING Small Company Portfolio - Class I</t>
  </si>
  <si>
    <t>ING Index Plus SmallCap Portfolio - Class I</t>
  </si>
  <si>
    <t xml:space="preserve">Mid-Cap  </t>
  </si>
  <si>
    <t xml:space="preserve">Mid-Cap </t>
  </si>
  <si>
    <t>Mid-Cap</t>
  </si>
  <si>
    <t>BlackRock Mid Cap Value Opportunities Fund - Inv A Shares</t>
  </si>
  <si>
    <t>ING FMR SM Diversified Mid Cap Portfolio - Service Class</t>
  </si>
  <si>
    <t>ING Index Plus MidCap Portfolio - Class I</t>
  </si>
  <si>
    <t>Ariel Fund</t>
  </si>
  <si>
    <t>ING MidCap Opportunities Portfolio - Class I</t>
  </si>
  <si>
    <t>DSC</t>
  </si>
  <si>
    <t>ING Scenario 4</t>
  </si>
  <si>
    <t>ING - Scenario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</si>
</sst>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0.000%"/>
    <numFmt numFmtId="166" formatCode="_(&quot;$&quot;* #,##0_);_(&quot;$&quot;* \(#,##0\);_(&quot;$&quot;* &quot;-&quot;??_);_(@_)"/>
    <numFmt numFmtId="167" formatCode="#,##0.0%;[Red]\(#,##0.0%\)"/>
    <numFmt numFmtId="168" formatCode="_(* #,##0_);_(* \(#,##0\);_(* &quot;-&quot;??_);_(@_)"/>
  </numFmts>
  <fonts count="5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FFFFFF"/>
      <name val="Calibri"/>
      <family val="2"/>
    </font>
    <font>
      <i/>
      <sz val="11"/>
      <color theme="1"/>
      <name val="Calibri"/>
      <family val="2"/>
      <scheme val="minor"/>
    </font>
    <font>
      <sz val="12"/>
      <color theme="1"/>
      <name val="Calibri"/>
      <family val="2"/>
    </font>
    <font>
      <b/>
      <sz val="16"/>
      <color theme="1"/>
      <name val="Calibri"/>
      <family val="2"/>
      <scheme val="minor"/>
    </font>
    <font>
      <sz val="10"/>
      <name val="Times New Roman"/>
      <family val="1"/>
    </font>
    <font>
      <b/>
      <sz val="14"/>
      <color indexed="12"/>
      <name val="Arial"/>
      <family val="2"/>
    </font>
    <font>
      <sz val="10"/>
      <name val="Arial"/>
      <family val="2"/>
    </font>
    <font>
      <b/>
      <sz val="10"/>
      <color rgb="FF0000FF"/>
      <name val="Arial"/>
      <family val="2"/>
    </font>
    <font>
      <b/>
      <u/>
      <sz val="10"/>
      <color rgb="FF0000FF"/>
      <name val="Arial"/>
      <family val="2"/>
    </font>
    <font>
      <b/>
      <sz val="10"/>
      <color indexed="9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color rgb="FF0000FF"/>
      <name val="Arial"/>
      <family val="2"/>
    </font>
    <font>
      <b/>
      <sz val="12"/>
      <color indexed="12"/>
      <name val="Arial"/>
      <family val="2"/>
    </font>
    <font>
      <b/>
      <sz val="10"/>
      <color indexed="12"/>
      <name val="Arial"/>
      <family val="2"/>
    </font>
    <font>
      <sz val="9"/>
      <name val="Arial"/>
      <family val="2"/>
    </font>
    <font>
      <sz val="9"/>
      <color indexed="60"/>
      <name val="Arial"/>
      <family val="2"/>
    </font>
    <font>
      <b/>
      <sz val="9"/>
      <color indexed="12"/>
      <name val="Arial"/>
      <family val="2"/>
    </font>
    <font>
      <sz val="9"/>
      <color indexed="8"/>
      <name val="Arial"/>
      <family val="2"/>
    </font>
    <font>
      <sz val="9"/>
      <color indexed="12"/>
      <name val="Arial"/>
      <family val="2"/>
    </font>
    <font>
      <u/>
      <sz val="9"/>
      <name val="Arial"/>
      <family val="2"/>
    </font>
    <font>
      <vertAlign val="superscript"/>
      <sz val="9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2"/>
      <name val="Tms Rmn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8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sz val="12"/>
      <name val="Helv"/>
    </font>
    <font>
      <sz val="10"/>
      <name val="Verdana"/>
      <family val="2"/>
    </font>
    <font>
      <sz val="11"/>
      <color indexed="8"/>
      <name val="Franklin Gothic Book"/>
      <family val="2"/>
    </font>
    <font>
      <b/>
      <sz val="11"/>
      <color indexed="63"/>
      <name val="Calibri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8"/>
      <name val="Verdana"/>
      <family val="2"/>
    </font>
    <font>
      <b/>
      <sz val="8"/>
      <name val="Verdana"/>
      <family val="2"/>
    </font>
    <font>
      <b/>
      <sz val="12"/>
      <name val="Verdana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vertAlign val="superscript"/>
      <sz val="12"/>
      <color theme="1"/>
      <name val="Calibri"/>
      <family val="2"/>
    </font>
    <font>
      <vertAlign val="superscript"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31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theme="4" tint="0.59999389629810485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/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82">
    <xf numFmtId="0" fontId="0" fillId="0" borderId="0"/>
    <xf numFmtId="44" fontId="1" fillId="0" borderId="0" applyFont="0" applyFill="0" applyBorder="0" applyAlignment="0" applyProtection="0"/>
    <xf numFmtId="0" fontId="7" fillId="0" borderId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25" fillId="7" borderId="0" applyNumberFormat="0" applyBorder="0" applyAlignment="0" applyProtection="0"/>
    <xf numFmtId="0" fontId="25" fillId="8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0" borderId="0" applyNumberFormat="0" applyBorder="0" applyAlignment="0" applyProtection="0"/>
    <xf numFmtId="0" fontId="25" fillId="13" borderId="0" applyNumberFormat="0" applyBorder="0" applyAlignment="0" applyProtection="0"/>
    <xf numFmtId="0" fontId="25" fillId="16" borderId="0" applyNumberFormat="0" applyBorder="0" applyAlignment="0" applyProtection="0"/>
    <xf numFmtId="0" fontId="26" fillId="17" borderId="0" applyNumberFormat="0" applyBorder="0" applyAlignment="0" applyProtection="0"/>
    <xf numFmtId="0" fontId="26" fillId="14" borderId="0" applyNumberFormat="0" applyBorder="0" applyAlignment="0" applyProtection="0"/>
    <xf numFmtId="0" fontId="26" fillId="15" borderId="0" applyNumberFormat="0" applyBorder="0" applyAlignment="0" applyProtection="0"/>
    <xf numFmtId="0" fontId="26" fillId="18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1" borderId="0" applyNumberFormat="0" applyBorder="0" applyAlignment="0" applyProtection="0"/>
    <xf numFmtId="0" fontId="26" fillId="22" borderId="0" applyNumberFormat="0" applyBorder="0" applyAlignment="0" applyProtection="0"/>
    <xf numFmtId="0" fontId="26" fillId="23" borderId="0" applyNumberFormat="0" applyBorder="0" applyAlignment="0" applyProtection="0"/>
    <xf numFmtId="0" fontId="26" fillId="18" borderId="0" applyNumberFormat="0" applyBorder="0" applyAlignment="0" applyProtection="0"/>
    <xf numFmtId="0" fontId="26" fillId="19" borderId="0" applyNumberFormat="0" applyBorder="0" applyAlignment="0" applyProtection="0"/>
    <xf numFmtId="0" fontId="26" fillId="24" borderId="0" applyNumberFormat="0" applyBorder="0" applyAlignment="0" applyProtection="0"/>
    <xf numFmtId="0" fontId="27" fillId="8" borderId="0" applyNumberFormat="0" applyBorder="0" applyAlignment="0" applyProtection="0"/>
    <xf numFmtId="0" fontId="28" fillId="0" borderId="0" applyNumberFormat="0" applyFill="0" applyBorder="0" applyAlignment="0" applyProtection="0"/>
    <xf numFmtId="0" fontId="29" fillId="25" borderId="30" applyNumberFormat="0" applyAlignment="0" applyProtection="0"/>
    <xf numFmtId="0" fontId="30" fillId="26" borderId="31" applyNumberFormat="0" applyAlignment="0" applyProtection="0"/>
    <xf numFmtId="43" fontId="9" fillId="0" borderId="0" applyFont="0" applyFill="0" applyBorder="0" applyAlignment="0" applyProtection="0"/>
    <xf numFmtId="44" fontId="31" fillId="0" borderId="0" applyFont="0" applyFill="0" applyBorder="0" applyAlignment="0" applyProtection="0"/>
    <xf numFmtId="22" fontId="9" fillId="0" borderId="0" applyFont="0" applyFill="0" applyBorder="0" applyAlignment="0" applyProtection="0"/>
    <xf numFmtId="0" fontId="32" fillId="0" borderId="0" applyNumberFormat="0" applyFill="0" applyBorder="0" applyAlignment="0" applyProtection="0"/>
    <xf numFmtId="11" fontId="9" fillId="0" borderId="0" applyFont="0" applyFill="0" applyBorder="0" applyAlignment="0" applyProtection="0"/>
    <xf numFmtId="0" fontId="33" fillId="9" borderId="0" applyNumberFormat="0" applyBorder="0" applyAlignment="0" applyProtection="0"/>
    <xf numFmtId="0" fontId="34" fillId="0" borderId="32" applyNumberFormat="0" applyAlignment="0" applyProtection="0">
      <alignment horizontal="left" vertical="center"/>
    </xf>
    <xf numFmtId="0" fontId="34" fillId="0" borderId="4">
      <alignment horizontal="left" vertical="center"/>
    </xf>
    <xf numFmtId="0" fontId="35" fillId="0" borderId="33" applyNumberFormat="0" applyFill="0" applyAlignment="0" applyProtection="0"/>
    <xf numFmtId="0" fontId="36" fillId="0" borderId="34" applyNumberFormat="0" applyFill="0" applyAlignment="0" applyProtection="0"/>
    <xf numFmtId="0" fontId="37" fillId="0" borderId="35" applyNumberFormat="0" applyFill="0" applyAlignment="0" applyProtection="0"/>
    <xf numFmtId="0" fontId="25" fillId="0" borderId="0"/>
    <xf numFmtId="0" fontId="37" fillId="0" borderId="0" applyNumberFormat="0" applyFill="0" applyBorder="0" applyAlignment="0" applyProtection="0"/>
    <xf numFmtId="0" fontId="38" fillId="12" borderId="30" applyNumberFormat="0" applyAlignment="0" applyProtection="0"/>
    <xf numFmtId="0" fontId="39" fillId="0" borderId="36" applyNumberFormat="0" applyFill="0" applyAlignment="0" applyProtection="0"/>
    <xf numFmtId="0" fontId="40" fillId="27" borderId="0" applyNumberFormat="0" applyBorder="0" applyAlignment="0" applyProtection="0"/>
    <xf numFmtId="37" fontId="41" fillId="0" borderId="0"/>
    <xf numFmtId="167" fontId="9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3" fillId="0" borderId="0"/>
    <xf numFmtId="0" fontId="25" fillId="0" borderId="0"/>
    <xf numFmtId="0" fontId="44" fillId="0" borderId="0"/>
    <xf numFmtId="0" fontId="44" fillId="0" borderId="0"/>
    <xf numFmtId="0" fontId="31" fillId="28" borderId="37" applyNumberFormat="0" applyFont="0" applyAlignment="0" applyProtection="0"/>
    <xf numFmtId="0" fontId="45" fillId="25" borderId="38" applyNumberFormat="0" applyAlignment="0" applyProtection="0"/>
    <xf numFmtId="0" fontId="46" fillId="0" borderId="0" applyNumberFormat="0" applyFont="0" applyFill="0" applyBorder="0" applyAlignment="0" applyProtection="0">
      <alignment horizontal="left"/>
    </xf>
    <xf numFmtId="15" fontId="46" fillId="0" borderId="0" applyFont="0" applyFill="0" applyBorder="0" applyAlignment="0" applyProtection="0"/>
    <xf numFmtId="4" fontId="46" fillId="0" borderId="0" applyFont="0" applyFill="0" applyBorder="0" applyAlignment="0" applyProtection="0"/>
    <xf numFmtId="0" fontId="47" fillId="0" borderId="39">
      <alignment horizontal="center"/>
    </xf>
    <xf numFmtId="3" fontId="46" fillId="0" borderId="0" applyFont="0" applyFill="0" applyBorder="0" applyAlignment="0" applyProtection="0"/>
    <xf numFmtId="0" fontId="46" fillId="29" borderId="0" applyNumberFormat="0" applyFont="0" applyBorder="0" applyAlignment="0" applyProtection="0"/>
    <xf numFmtId="0" fontId="9" fillId="0" borderId="0"/>
    <xf numFmtId="4" fontId="48" fillId="0" borderId="0" applyFill="0" applyBorder="0" applyProtection="0">
      <alignment horizontal="right"/>
    </xf>
    <xf numFmtId="0" fontId="48" fillId="0" borderId="0" applyNumberFormat="0" applyFill="0" applyBorder="0" applyProtection="0">
      <alignment horizontal="right"/>
    </xf>
    <xf numFmtId="14" fontId="48" fillId="0" borderId="0" applyFill="0" applyBorder="0" applyProtection="0">
      <alignment horizontal="left"/>
    </xf>
    <xf numFmtId="0" fontId="48" fillId="0" borderId="0" applyNumberFormat="0" applyFill="0" applyBorder="0" applyProtection="0">
      <alignment horizontal="left"/>
    </xf>
    <xf numFmtId="0" fontId="49" fillId="0" borderId="0" applyNumberFormat="0" applyFill="0" applyBorder="0" applyProtection="0"/>
    <xf numFmtId="0" fontId="50" fillId="0" borderId="0" applyNumberFormat="0" applyFill="0" applyBorder="0" applyProtection="0">
      <alignment horizontal="left"/>
    </xf>
    <xf numFmtId="0" fontId="51" fillId="0" borderId="0" applyNumberFormat="0" applyFill="0" applyBorder="0" applyAlignment="0" applyProtection="0"/>
    <xf numFmtId="0" fontId="52" fillId="0" borderId="40" applyNumberFormat="0" applyFill="0" applyAlignment="0" applyProtection="0"/>
    <xf numFmtId="0" fontId="53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169">
    <xf numFmtId="0" fontId="0" fillId="0" borderId="0" xfId="0"/>
    <xf numFmtId="0" fontId="8" fillId="3" borderId="0" xfId="2" applyFont="1" applyFill="1" applyBorder="1" applyProtection="1"/>
    <xf numFmtId="0" fontId="9" fillId="0" borderId="0" xfId="3" applyProtection="1"/>
    <xf numFmtId="0" fontId="10" fillId="4" borderId="6" xfId="3" applyFont="1" applyFill="1" applyBorder="1" applyAlignment="1" applyProtection="1">
      <alignment vertical="center"/>
    </xf>
    <xf numFmtId="0" fontId="11" fillId="4" borderId="7" xfId="3" applyFont="1" applyFill="1" applyBorder="1" applyAlignment="1" applyProtection="1">
      <alignment vertical="center"/>
    </xf>
    <xf numFmtId="0" fontId="10" fillId="4" borderId="7" xfId="3" applyFont="1" applyFill="1" applyBorder="1" applyAlignment="1" applyProtection="1">
      <alignment horizontal="center" vertical="center"/>
    </xf>
    <xf numFmtId="0" fontId="12" fillId="4" borderId="8" xfId="3" applyFont="1" applyFill="1" applyBorder="1" applyAlignment="1" applyProtection="1">
      <alignment vertical="center"/>
    </xf>
    <xf numFmtId="0" fontId="13" fillId="0" borderId="0" xfId="3" applyFont="1" applyAlignment="1" applyProtection="1">
      <alignment vertical="center"/>
    </xf>
    <xf numFmtId="0" fontId="9" fillId="3" borderId="9" xfId="3" applyFont="1" applyFill="1" applyBorder="1" applyProtection="1"/>
    <xf numFmtId="0" fontId="9" fillId="3" borderId="0" xfId="3" applyFont="1" applyFill="1" applyBorder="1" applyProtection="1"/>
    <xf numFmtId="0" fontId="14" fillId="3" borderId="0" xfId="3" applyFont="1" applyFill="1" applyBorder="1" applyAlignment="1" applyProtection="1">
      <alignment horizontal="left" vertical="top" wrapText="1"/>
    </xf>
    <xf numFmtId="0" fontId="9" fillId="3" borderId="10" xfId="3" applyFont="1" applyFill="1" applyBorder="1" applyProtection="1"/>
    <xf numFmtId="0" fontId="9" fillId="0" borderId="0" xfId="3" applyFont="1" applyProtection="1"/>
    <xf numFmtId="0" fontId="9" fillId="3" borderId="0" xfId="3" applyFont="1" applyFill="1" applyBorder="1" applyAlignment="1" applyProtection="1">
      <alignment horizontal="left" vertical="top" wrapText="1"/>
    </xf>
    <xf numFmtId="0" fontId="9" fillId="0" borderId="9" xfId="3" applyFont="1" applyBorder="1" applyProtection="1"/>
    <xf numFmtId="0" fontId="9" fillId="0" borderId="11" xfId="3" applyFont="1" applyBorder="1" applyProtection="1"/>
    <xf numFmtId="0" fontId="9" fillId="0" borderId="12" xfId="3" applyFont="1" applyBorder="1" applyProtection="1"/>
    <xf numFmtId="0" fontId="9" fillId="0" borderId="13" xfId="3" applyFont="1" applyBorder="1" applyProtection="1"/>
    <xf numFmtId="0" fontId="9" fillId="0" borderId="10" xfId="3" applyFont="1" applyBorder="1" applyProtection="1"/>
    <xf numFmtId="0" fontId="9" fillId="4" borderId="9" xfId="3" applyFont="1" applyFill="1" applyBorder="1" applyAlignment="1" applyProtection="1">
      <alignment vertical="center"/>
    </xf>
    <xf numFmtId="0" fontId="9" fillId="4" borderId="0" xfId="3" applyFont="1" applyFill="1" applyBorder="1" applyAlignment="1" applyProtection="1">
      <alignment vertical="center" wrapText="1"/>
    </xf>
    <xf numFmtId="44" fontId="9" fillId="5" borderId="13" xfId="4" applyFont="1" applyFill="1" applyBorder="1" applyAlignment="1" applyProtection="1">
      <alignment vertical="center"/>
    </xf>
    <xf numFmtId="42" fontId="9" fillId="4" borderId="0" xfId="4" applyNumberFormat="1" applyFont="1" applyFill="1" applyBorder="1" applyAlignment="1" applyProtection="1">
      <alignment vertical="center"/>
    </xf>
    <xf numFmtId="0" fontId="9" fillId="4" borderId="10" xfId="3" applyFont="1" applyFill="1" applyBorder="1" applyAlignment="1" applyProtection="1">
      <alignment vertical="center"/>
    </xf>
    <xf numFmtId="0" fontId="9" fillId="0" borderId="0" xfId="3" applyFont="1" applyAlignment="1" applyProtection="1">
      <alignment vertical="center"/>
    </xf>
    <xf numFmtId="0" fontId="10" fillId="4" borderId="0" xfId="3" applyFont="1" applyFill="1" applyBorder="1" applyAlignment="1" applyProtection="1">
      <alignment vertical="center"/>
    </xf>
    <xf numFmtId="0" fontId="15" fillId="4" borderId="0" xfId="3" applyFont="1" applyFill="1" applyBorder="1" applyAlignment="1" applyProtection="1">
      <alignment vertical="center" wrapText="1"/>
    </xf>
    <xf numFmtId="44" fontId="9" fillId="4" borderId="0" xfId="4" applyNumberFormat="1" applyFont="1" applyFill="1" applyBorder="1" applyAlignment="1" applyProtection="1">
      <alignment vertical="center"/>
    </xf>
    <xf numFmtId="44" fontId="9" fillId="6" borderId="14" xfId="4" applyFont="1" applyFill="1" applyBorder="1" applyAlignment="1" applyProtection="1">
      <alignment vertical="center"/>
    </xf>
    <xf numFmtId="44" fontId="9" fillId="5" borderId="15" xfId="4" applyFont="1" applyFill="1" applyBorder="1" applyAlignment="1" applyProtection="1">
      <alignment vertical="center"/>
    </xf>
    <xf numFmtId="0" fontId="9" fillId="4" borderId="16" xfId="3" applyFill="1" applyBorder="1" applyProtection="1"/>
    <xf numFmtId="0" fontId="9" fillId="4" borderId="2" xfId="3" applyFill="1" applyBorder="1" applyProtection="1"/>
    <xf numFmtId="0" fontId="9" fillId="4" borderId="17" xfId="3" applyFill="1" applyBorder="1" applyProtection="1"/>
    <xf numFmtId="0" fontId="10" fillId="4" borderId="18" xfId="3" applyFont="1" applyFill="1" applyBorder="1" applyAlignment="1" applyProtection="1">
      <alignment horizontal="left" vertical="center"/>
    </xf>
    <xf numFmtId="0" fontId="9" fillId="0" borderId="18" xfId="3" applyBorder="1" applyProtection="1"/>
    <xf numFmtId="0" fontId="9" fillId="0" borderId="0" xfId="3" applyBorder="1" applyProtection="1"/>
    <xf numFmtId="42" fontId="9" fillId="4" borderId="0" xfId="3" applyNumberFormat="1" applyFill="1" applyBorder="1" applyAlignment="1" applyProtection="1"/>
    <xf numFmtId="164" fontId="9" fillId="4" borderId="0" xfId="3" applyNumberFormat="1" applyFill="1" applyBorder="1" applyAlignment="1" applyProtection="1">
      <alignment horizontal="left"/>
    </xf>
    <xf numFmtId="1" fontId="9" fillId="4" borderId="0" xfId="3" applyNumberFormat="1" applyFill="1" applyBorder="1" applyAlignment="1" applyProtection="1">
      <alignment horizontal="left"/>
    </xf>
    <xf numFmtId="0" fontId="16" fillId="3" borderId="0" xfId="2" applyFont="1" applyFill="1" applyBorder="1" applyProtection="1"/>
    <xf numFmtId="0" fontId="17" fillId="3" borderId="0" xfId="2" applyFont="1" applyFill="1" applyBorder="1" applyProtection="1"/>
    <xf numFmtId="0" fontId="8" fillId="3" borderId="0" xfId="2" applyFont="1" applyFill="1" applyBorder="1" applyAlignment="1" applyProtection="1"/>
    <xf numFmtId="0" fontId="8" fillId="3" borderId="0" xfId="2" applyFont="1" applyFill="1" applyBorder="1" applyAlignment="1" applyProtection="1">
      <alignment horizontal="center"/>
    </xf>
    <xf numFmtId="0" fontId="17" fillId="0" borderId="0" xfId="3" applyFont="1" applyProtection="1"/>
    <xf numFmtId="0" fontId="18" fillId="3" borderId="6" xfId="3" applyFont="1" applyFill="1" applyBorder="1" applyAlignment="1" applyProtection="1">
      <alignment horizontal="center"/>
    </xf>
    <xf numFmtId="0" fontId="18" fillId="3" borderId="7" xfId="3" applyFont="1" applyFill="1" applyBorder="1" applyAlignment="1" applyProtection="1">
      <alignment horizontal="center"/>
    </xf>
    <xf numFmtId="0" fontId="18" fillId="3" borderId="7" xfId="3" applyFont="1" applyFill="1" applyBorder="1" applyProtection="1"/>
    <xf numFmtId="0" fontId="19" fillId="3" borderId="7" xfId="2" applyFont="1" applyFill="1" applyBorder="1" applyAlignment="1" applyProtection="1">
      <alignment horizontal="center" wrapText="1"/>
    </xf>
    <xf numFmtId="3" fontId="19" fillId="3" borderId="7" xfId="2" applyNumberFormat="1" applyFont="1" applyFill="1" applyBorder="1" applyAlignment="1" applyProtection="1">
      <alignment horizontal="center" wrapText="1"/>
    </xf>
    <xf numFmtId="0" fontId="19" fillId="4" borderId="7" xfId="2" applyFont="1" applyFill="1" applyBorder="1" applyAlignment="1" applyProtection="1">
      <alignment horizontal="center" wrapText="1"/>
    </xf>
    <xf numFmtId="0" fontId="18" fillId="3" borderId="8" xfId="3" applyFont="1" applyFill="1" applyBorder="1" applyAlignment="1" applyProtection="1">
      <alignment horizontal="center"/>
    </xf>
    <xf numFmtId="0" fontId="18" fillId="0" borderId="0" xfId="3" applyFont="1" applyAlignment="1" applyProtection="1">
      <alignment wrapText="1"/>
    </xf>
    <xf numFmtId="0" fontId="20" fillId="3" borderId="9" xfId="2" applyFont="1" applyFill="1" applyBorder="1" applyProtection="1"/>
    <xf numFmtId="165" fontId="20" fillId="3" borderId="19" xfId="5" applyNumberFormat="1" applyFont="1" applyFill="1" applyBorder="1" applyAlignment="1" applyProtection="1">
      <alignment wrapText="1"/>
    </xf>
    <xf numFmtId="3" fontId="20" fillId="3" borderId="19" xfId="2" applyNumberFormat="1" applyFont="1" applyFill="1" applyBorder="1" applyAlignment="1" applyProtection="1">
      <alignment horizontal="center" wrapText="1"/>
    </xf>
    <xf numFmtId="0" fontId="20" fillId="3" borderId="19" xfId="2" applyFont="1" applyFill="1" applyBorder="1" applyAlignment="1" applyProtection="1">
      <alignment horizontal="center" wrapText="1"/>
    </xf>
    <xf numFmtId="0" fontId="20" fillId="4" borderId="0" xfId="2" applyFont="1" applyFill="1" applyBorder="1" applyAlignment="1" applyProtection="1">
      <alignment horizontal="center" wrapText="1"/>
    </xf>
    <xf numFmtId="0" fontId="20" fillId="3" borderId="10" xfId="2" applyFont="1" applyFill="1" applyBorder="1" applyAlignment="1" applyProtection="1">
      <alignment horizontal="center" wrapText="1"/>
    </xf>
    <xf numFmtId="0" fontId="20" fillId="0" borderId="0" xfId="3" applyFont="1" applyAlignment="1" applyProtection="1">
      <alignment wrapText="1"/>
    </xf>
    <xf numFmtId="0" fontId="20" fillId="0" borderId="0" xfId="3" applyFont="1" applyProtection="1"/>
    <xf numFmtId="0" fontId="18" fillId="3" borderId="9" xfId="3" applyFont="1" applyFill="1" applyBorder="1" applyAlignment="1" applyProtection="1">
      <alignment horizontal="center"/>
    </xf>
    <xf numFmtId="0" fontId="18" fillId="3" borderId="0" xfId="3" applyFont="1" applyFill="1" applyBorder="1" applyProtection="1"/>
    <xf numFmtId="0" fontId="18" fillId="3" borderId="0" xfId="3" applyFont="1" applyFill="1" applyBorder="1" applyAlignment="1" applyProtection="1">
      <alignment horizontal="center"/>
    </xf>
    <xf numFmtId="0" fontId="18" fillId="4" borderId="21" xfId="3" applyFont="1" applyFill="1" applyBorder="1" applyAlignment="1" applyProtection="1">
      <alignment horizontal="center"/>
    </xf>
    <xf numFmtId="10" fontId="18" fillId="4" borderId="12" xfId="5" applyNumberFormat="1" applyFont="1" applyFill="1" applyBorder="1" applyAlignment="1" applyProtection="1">
      <alignment horizontal="center"/>
    </xf>
    <xf numFmtId="0" fontId="18" fillId="3" borderId="10" xfId="3" applyFont="1" applyFill="1" applyBorder="1" applyAlignment="1" applyProtection="1">
      <alignment horizontal="center"/>
    </xf>
    <xf numFmtId="0" fontId="20" fillId="3" borderId="9" xfId="3" applyFont="1" applyFill="1" applyBorder="1" applyAlignment="1" applyProtection="1">
      <alignment horizontal="center"/>
    </xf>
    <xf numFmtId="165" fontId="20" fillId="3" borderId="0" xfId="5" applyNumberFormat="1" applyFont="1" applyFill="1" applyBorder="1" applyAlignment="1" applyProtection="1"/>
    <xf numFmtId="0" fontId="20" fillId="3" borderId="0" xfId="3" applyFont="1" applyFill="1" applyBorder="1" applyProtection="1"/>
    <xf numFmtId="166" fontId="20" fillId="3" borderId="0" xfId="4" applyNumberFormat="1" applyFont="1" applyFill="1" applyBorder="1" applyAlignment="1" applyProtection="1">
      <alignment horizontal="center"/>
    </xf>
    <xf numFmtId="166" fontId="20" fillId="4" borderId="23" xfId="4" applyNumberFormat="1" applyFont="1" applyFill="1" applyBorder="1" applyAlignment="1" applyProtection="1">
      <alignment horizontal="center"/>
    </xf>
    <xf numFmtId="166" fontId="20" fillId="3" borderId="22" xfId="4" applyNumberFormat="1" applyFont="1" applyFill="1" applyBorder="1" applyAlignment="1" applyProtection="1">
      <alignment horizontal="center"/>
    </xf>
    <xf numFmtId="10" fontId="20" fillId="4" borderId="13" xfId="5" applyNumberFormat="1" applyFont="1" applyFill="1" applyBorder="1" applyAlignment="1" applyProtection="1">
      <alignment horizontal="center"/>
    </xf>
    <xf numFmtId="166" fontId="20" fillId="3" borderId="10" xfId="4" applyNumberFormat="1" applyFont="1" applyFill="1" applyBorder="1" applyAlignment="1" applyProtection="1">
      <alignment horizontal="center"/>
    </xf>
    <xf numFmtId="0" fontId="21" fillId="3" borderId="9" xfId="3" applyFont="1" applyFill="1" applyBorder="1" applyAlignment="1" applyProtection="1">
      <alignment horizontal="center"/>
    </xf>
    <xf numFmtId="0" fontId="21" fillId="3" borderId="0" xfId="3" applyFont="1" applyFill="1" applyBorder="1" applyProtection="1"/>
    <xf numFmtId="166" fontId="21" fillId="3" borderId="0" xfId="4" applyNumberFormat="1" applyFont="1" applyFill="1" applyBorder="1" applyAlignment="1" applyProtection="1">
      <alignment horizontal="center"/>
    </xf>
    <xf numFmtId="166" fontId="21" fillId="4" borderId="23" xfId="4" applyNumberFormat="1" applyFont="1" applyFill="1" applyBorder="1" applyAlignment="1" applyProtection="1">
      <alignment horizontal="center"/>
    </xf>
    <xf numFmtId="10" fontId="21" fillId="4" borderId="13" xfId="5" applyNumberFormat="1" applyFont="1" applyFill="1" applyBorder="1" applyAlignment="1" applyProtection="1">
      <alignment horizontal="center"/>
    </xf>
    <xf numFmtId="166" fontId="21" fillId="3" borderId="10" xfId="4" applyNumberFormat="1" applyFont="1" applyFill="1" applyBorder="1" applyAlignment="1" applyProtection="1">
      <alignment horizontal="center"/>
    </xf>
    <xf numFmtId="0" fontId="18" fillId="0" borderId="0" xfId="3" applyFont="1" applyProtection="1"/>
    <xf numFmtId="3" fontId="18" fillId="0" borderId="0" xfId="3" applyNumberFormat="1" applyFont="1" applyAlignment="1" applyProtection="1">
      <alignment wrapText="1"/>
    </xf>
    <xf numFmtId="10" fontId="18" fillId="0" borderId="0" xfId="3" applyNumberFormat="1" applyFont="1" applyAlignment="1" applyProtection="1">
      <alignment wrapText="1"/>
    </xf>
    <xf numFmtId="6" fontId="22" fillId="0" borderId="0" xfId="3" applyNumberFormat="1" applyFont="1" applyProtection="1"/>
    <xf numFmtId="6" fontId="18" fillId="0" borderId="0" xfId="3" applyNumberFormat="1" applyFont="1" applyProtection="1"/>
    <xf numFmtId="3" fontId="22" fillId="0" borderId="0" xfId="3" applyNumberFormat="1" applyFont="1" applyProtection="1"/>
    <xf numFmtId="10" fontId="22" fillId="0" borderId="0" xfId="3" applyNumberFormat="1" applyFont="1" applyProtection="1"/>
    <xf numFmtId="3" fontId="18" fillId="0" borderId="0" xfId="3" applyNumberFormat="1" applyFont="1" applyProtection="1"/>
    <xf numFmtId="10" fontId="18" fillId="0" borderId="0" xfId="3" applyNumberFormat="1" applyFont="1" applyProtection="1"/>
    <xf numFmtId="10" fontId="18" fillId="6" borderId="22" xfId="5" applyNumberFormat="1" applyFont="1" applyFill="1" applyBorder="1" applyAlignment="1" applyProtection="1">
      <alignment horizontal="center"/>
    </xf>
    <xf numFmtId="10" fontId="21" fillId="6" borderId="22" xfId="5" applyNumberFormat="1" applyFont="1" applyFill="1" applyBorder="1" applyAlignment="1" applyProtection="1">
      <alignment horizontal="center"/>
    </xf>
    <xf numFmtId="166" fontId="18" fillId="0" borderId="0" xfId="4" applyNumberFormat="1" applyFont="1" applyProtection="1"/>
    <xf numFmtId="10" fontId="18" fillId="3" borderId="0" xfId="3" applyNumberFormat="1" applyFont="1" applyFill="1" applyBorder="1" applyProtection="1"/>
    <xf numFmtId="10" fontId="18" fillId="3" borderId="22" xfId="5" applyNumberFormat="1" applyFont="1" applyFill="1" applyBorder="1" applyAlignment="1" applyProtection="1">
      <alignment horizontal="center"/>
    </xf>
    <xf numFmtId="166" fontId="21" fillId="3" borderId="24" xfId="4" applyNumberFormat="1" applyFont="1" applyFill="1" applyBorder="1" applyAlignment="1" applyProtection="1">
      <alignment horizontal="center"/>
    </xf>
    <xf numFmtId="10" fontId="18" fillId="3" borderId="25" xfId="3" applyNumberFormat="1" applyFont="1" applyFill="1" applyBorder="1" applyProtection="1"/>
    <xf numFmtId="166" fontId="21" fillId="3" borderId="25" xfId="4" applyNumberFormat="1" applyFont="1" applyFill="1" applyBorder="1" applyAlignment="1" applyProtection="1">
      <alignment horizontal="center"/>
    </xf>
    <xf numFmtId="10" fontId="21" fillId="4" borderId="26" xfId="5" applyNumberFormat="1" applyFont="1" applyFill="1" applyBorder="1" applyAlignment="1" applyProtection="1">
      <alignment horizontal="center"/>
    </xf>
    <xf numFmtId="10" fontId="18" fillId="3" borderId="23" xfId="3" applyNumberFormat="1" applyFont="1" applyFill="1" applyBorder="1" applyProtection="1"/>
    <xf numFmtId="0" fontId="18" fillId="3" borderId="27" xfId="3" applyFont="1" applyFill="1" applyBorder="1" applyAlignment="1" applyProtection="1">
      <alignment horizontal="center"/>
    </xf>
    <xf numFmtId="0" fontId="18" fillId="3" borderId="22" xfId="3" applyFont="1" applyFill="1" applyBorder="1" applyAlignment="1" applyProtection="1">
      <alignment horizontal="center"/>
    </xf>
    <xf numFmtId="0" fontId="18" fillId="4" borderId="13" xfId="3" applyFont="1" applyFill="1" applyBorder="1" applyAlignment="1" applyProtection="1">
      <alignment horizontal="center"/>
    </xf>
    <xf numFmtId="10" fontId="18" fillId="3" borderId="0" xfId="3" applyNumberFormat="1" applyFont="1" applyFill="1" applyBorder="1" applyAlignment="1" applyProtection="1">
      <alignment horizontal="right"/>
    </xf>
    <xf numFmtId="0" fontId="21" fillId="3" borderId="20" xfId="3" applyFont="1" applyFill="1" applyBorder="1" applyAlignment="1" applyProtection="1">
      <alignment horizontal="right"/>
    </xf>
    <xf numFmtId="10" fontId="23" fillId="3" borderId="21" xfId="3" applyNumberFormat="1" applyFont="1" applyFill="1" applyBorder="1" applyAlignment="1" applyProtection="1">
      <alignment horizontal="center"/>
    </xf>
    <xf numFmtId="0" fontId="18" fillId="3" borderId="20" xfId="3" applyFont="1" applyFill="1" applyBorder="1" applyAlignment="1" applyProtection="1">
      <alignment horizontal="right"/>
    </xf>
    <xf numFmtId="10" fontId="23" fillId="4" borderId="13" xfId="5" applyNumberFormat="1" applyFont="1" applyFill="1" applyBorder="1" applyAlignment="1" applyProtection="1">
      <alignment horizontal="center"/>
    </xf>
    <xf numFmtId="0" fontId="18" fillId="4" borderId="13" xfId="3" applyFont="1" applyFill="1" applyBorder="1" applyAlignment="1" applyProtection="1">
      <alignment horizontal="center" wrapText="1"/>
    </xf>
    <xf numFmtId="0" fontId="18" fillId="4" borderId="15" xfId="3" applyFont="1" applyFill="1" applyBorder="1" applyAlignment="1" applyProtection="1">
      <alignment horizontal="center" wrapText="1"/>
    </xf>
    <xf numFmtId="0" fontId="18" fillId="3" borderId="16" xfId="3" applyFont="1" applyFill="1" applyBorder="1" applyProtection="1"/>
    <xf numFmtId="0" fontId="18" fillId="3" borderId="2" xfId="3" applyFont="1" applyFill="1" applyBorder="1" applyProtection="1"/>
    <xf numFmtId="0" fontId="24" fillId="3" borderId="2" xfId="3" applyFont="1" applyFill="1" applyBorder="1" applyProtection="1"/>
    <xf numFmtId="166" fontId="21" fillId="3" borderId="17" xfId="4" applyNumberFormat="1" applyFont="1" applyFill="1" applyBorder="1" applyAlignment="1" applyProtection="1">
      <alignment horizontal="center"/>
    </xf>
    <xf numFmtId="0" fontId="18" fillId="0" borderId="0" xfId="3" applyNumberFormat="1" applyFont="1" applyFill="1" applyBorder="1" applyProtection="1"/>
    <xf numFmtId="0" fontId="18" fillId="0" borderId="0" xfId="3" applyFont="1" applyFill="1" applyBorder="1" applyProtection="1"/>
    <xf numFmtId="0" fontId="18" fillId="3" borderId="0" xfId="3" applyFont="1" applyFill="1" applyProtection="1"/>
    <xf numFmtId="0" fontId="24" fillId="0" borderId="0" xfId="3" applyFont="1" applyProtection="1"/>
    <xf numFmtId="0" fontId="9" fillId="3" borderId="0" xfId="3" applyFont="1" applyFill="1" applyProtection="1"/>
    <xf numFmtId="166" fontId="9" fillId="0" borderId="0" xfId="4" applyNumberFormat="1" applyFont="1" applyProtection="1"/>
    <xf numFmtId="0" fontId="17" fillId="4" borderId="0" xfId="2" applyFont="1" applyFill="1" applyBorder="1" applyProtection="1"/>
    <xf numFmtId="0" fontId="18" fillId="4" borderId="20" xfId="3" applyFont="1" applyFill="1" applyBorder="1" applyAlignment="1" applyProtection="1">
      <alignment horizontal="center"/>
    </xf>
    <xf numFmtId="0" fontId="18" fillId="4" borderId="0" xfId="3" applyFont="1" applyFill="1" applyBorder="1" applyAlignment="1" applyProtection="1">
      <alignment horizontal="center"/>
    </xf>
    <xf numFmtId="10" fontId="20" fillId="4" borderId="22" xfId="5" applyNumberFormat="1" applyFont="1" applyFill="1" applyBorder="1" applyAlignment="1" applyProtection="1">
      <alignment horizontal="center"/>
    </xf>
    <xf numFmtId="166" fontId="20" fillId="4" borderId="0" xfId="4" applyNumberFormat="1" applyFont="1" applyFill="1" applyBorder="1" applyAlignment="1" applyProtection="1">
      <alignment horizontal="center"/>
    </xf>
    <xf numFmtId="166" fontId="20" fillId="4" borderId="22" xfId="4" applyNumberFormat="1" applyFont="1" applyFill="1" applyBorder="1" applyAlignment="1" applyProtection="1">
      <alignment horizontal="center"/>
    </xf>
    <xf numFmtId="0" fontId="18" fillId="3" borderId="23" xfId="3" applyFont="1" applyFill="1" applyBorder="1" applyAlignment="1" applyProtection="1">
      <alignment horizontal="center"/>
    </xf>
    <xf numFmtId="0" fontId="21" fillId="4" borderId="0" xfId="3" applyFont="1" applyFill="1" applyBorder="1" applyProtection="1"/>
    <xf numFmtId="166" fontId="21" fillId="4" borderId="0" xfId="4" applyNumberFormat="1" applyFont="1" applyFill="1" applyBorder="1" applyAlignment="1" applyProtection="1">
      <alignment horizontal="center"/>
    </xf>
    <xf numFmtId="0" fontId="20" fillId="4" borderId="0" xfId="3" applyFont="1" applyFill="1" applyBorder="1" applyProtection="1"/>
    <xf numFmtId="166" fontId="21" fillId="4" borderId="2" xfId="4" applyNumberFormat="1" applyFont="1" applyFill="1" applyBorder="1" applyAlignment="1" applyProtection="1">
      <alignment horizontal="center"/>
    </xf>
    <xf numFmtId="0" fontId="21" fillId="30" borderId="0" xfId="3" applyFont="1" applyFill="1" applyBorder="1" applyProtection="1">
      <protection locked="0"/>
    </xf>
    <xf numFmtId="10" fontId="21" fillId="30" borderId="22" xfId="5" applyNumberFormat="1" applyFont="1" applyFill="1" applyBorder="1" applyAlignment="1" applyProtection="1">
      <alignment horizontal="center"/>
      <protection locked="0"/>
    </xf>
    <xf numFmtId="0" fontId="0" fillId="30" borderId="1" xfId="0" applyFill="1" applyBorder="1" applyAlignment="1" applyProtection="1">
      <alignment horizontal="center" vertical="center"/>
      <protection locked="0"/>
    </xf>
    <xf numFmtId="10" fontId="20" fillId="6" borderId="22" xfId="5" applyNumberFormat="1" applyFont="1" applyFill="1" applyBorder="1" applyAlignment="1" applyProtection="1">
      <alignment horizontal="center"/>
    </xf>
    <xf numFmtId="168" fontId="0" fillId="4" borderId="0" xfId="81" applyNumberFormat="1" applyFont="1" applyFill="1" applyProtection="1"/>
    <xf numFmtId="0" fontId="0" fillId="4" borderId="0" xfId="0" applyFill="1" applyProtection="1"/>
    <xf numFmtId="168" fontId="21" fillId="4" borderId="0" xfId="81" applyNumberFormat="1" applyFont="1" applyFill="1" applyBorder="1" applyAlignment="1" applyProtection="1">
      <alignment horizontal="center"/>
    </xf>
    <xf numFmtId="0" fontId="0" fillId="0" borderId="0" xfId="0" applyProtection="1"/>
    <xf numFmtId="0" fontId="6" fillId="4" borderId="0" xfId="0" applyFont="1" applyFill="1" applyAlignment="1" applyProtection="1">
      <alignment horizontal="left"/>
    </xf>
    <xf numFmtId="0" fontId="4" fillId="4" borderId="0" xfId="0" applyFont="1" applyFill="1" applyProtection="1"/>
    <xf numFmtId="0" fontId="0" fillId="4" borderId="2" xfId="0" applyFill="1" applyBorder="1" applyProtection="1"/>
    <xf numFmtId="0" fontId="2" fillId="4" borderId="0" xfId="0" applyFont="1" applyFill="1" applyBorder="1" applyAlignment="1" applyProtection="1">
      <alignment horizontal="center" vertical="center" wrapText="1"/>
    </xf>
    <xf numFmtId="0" fontId="5" fillId="4" borderId="1" xfId="0" applyFont="1" applyFill="1" applyBorder="1" applyAlignment="1" applyProtection="1">
      <alignment vertical="center" wrapText="1"/>
    </xf>
    <xf numFmtId="0" fontId="0" fillId="4" borderId="1" xfId="0" applyFill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vertical="center" wrapText="1"/>
    </xf>
    <xf numFmtId="0" fontId="0" fillId="0" borderId="1" xfId="0" applyBorder="1" applyAlignment="1" applyProtection="1">
      <alignment horizontal="center" vertical="center"/>
    </xf>
    <xf numFmtId="44" fontId="0" fillId="0" borderId="1" xfId="1" applyFont="1" applyBorder="1" applyAlignment="1" applyProtection="1">
      <alignment horizontal="center" vertical="center"/>
    </xf>
    <xf numFmtId="44" fontId="0" fillId="4" borderId="1" xfId="1" applyFont="1" applyFill="1" applyBorder="1" applyAlignment="1" applyProtection="1">
      <alignment horizontal="center" vertical="center"/>
    </xf>
    <xf numFmtId="0" fontId="0" fillId="30" borderId="0" xfId="0" applyFill="1" applyProtection="1">
      <protection locked="0"/>
    </xf>
    <xf numFmtId="3" fontId="9" fillId="4" borderId="0" xfId="3" applyNumberFormat="1" applyFill="1" applyBorder="1" applyAlignment="1" applyProtection="1"/>
    <xf numFmtId="0" fontId="3" fillId="2" borderId="9" xfId="0" applyFont="1" applyFill="1" applyBorder="1" applyAlignment="1" applyProtection="1">
      <alignment horizontal="left" vertical="center" wrapText="1"/>
    </xf>
    <xf numFmtId="0" fontId="3" fillId="2" borderId="0" xfId="0" applyFont="1" applyFill="1" applyBorder="1" applyAlignment="1" applyProtection="1">
      <alignment horizontal="left" vertical="center" wrapText="1"/>
    </xf>
    <xf numFmtId="0" fontId="3" fillId="2" borderId="10" xfId="0" applyFont="1" applyFill="1" applyBorder="1" applyAlignment="1" applyProtection="1">
      <alignment horizontal="left" vertical="center" wrapText="1"/>
    </xf>
    <xf numFmtId="0" fontId="6" fillId="4" borderId="0" xfId="0" applyFont="1" applyFill="1" applyAlignment="1" applyProtection="1">
      <alignment horizontal="left"/>
    </xf>
    <xf numFmtId="0" fontId="3" fillId="2" borderId="3" xfId="0" applyFont="1" applyFill="1" applyBorder="1" applyAlignment="1" applyProtection="1">
      <alignment horizontal="left" vertical="center" wrapText="1"/>
    </xf>
    <xf numFmtId="0" fontId="3" fillId="30" borderId="4" xfId="0" applyFont="1" applyFill="1" applyBorder="1" applyAlignment="1" applyProtection="1">
      <alignment horizontal="left" vertical="center" wrapText="1"/>
      <protection locked="0"/>
    </xf>
    <xf numFmtId="0" fontId="3" fillId="2" borderId="4" xfId="0" applyFont="1" applyFill="1" applyBorder="1" applyAlignment="1" applyProtection="1">
      <alignment horizontal="left" vertical="center" wrapText="1"/>
    </xf>
    <xf numFmtId="0" fontId="3" fillId="2" borderId="5" xfId="0" applyFont="1" applyFill="1" applyBorder="1" applyAlignment="1" applyProtection="1">
      <alignment horizontal="left" vertical="center" wrapText="1"/>
    </xf>
    <xf numFmtId="0" fontId="3" fillId="2" borderId="6" xfId="0" applyFont="1" applyFill="1" applyBorder="1" applyAlignment="1" applyProtection="1">
      <alignment horizontal="left" vertical="center" wrapText="1"/>
    </xf>
    <xf numFmtId="0" fontId="3" fillId="2" borderId="7" xfId="0" applyFont="1" applyFill="1" applyBorder="1" applyAlignment="1" applyProtection="1">
      <alignment horizontal="left" vertical="center" wrapText="1"/>
    </xf>
    <xf numFmtId="0" fontId="3" fillId="2" borderId="8" xfId="0" applyFont="1" applyFill="1" applyBorder="1" applyAlignment="1" applyProtection="1">
      <alignment horizontal="left" vertical="center" wrapText="1"/>
    </xf>
    <xf numFmtId="10" fontId="18" fillId="3" borderId="22" xfId="3" applyNumberFormat="1" applyFont="1" applyFill="1" applyBorder="1" applyAlignment="1" applyProtection="1">
      <alignment horizontal="center" wrapText="1"/>
    </xf>
    <xf numFmtId="0" fontId="18" fillId="3" borderId="23" xfId="3" applyFont="1" applyFill="1" applyBorder="1" applyAlignment="1" applyProtection="1">
      <alignment horizontal="center"/>
    </xf>
    <xf numFmtId="10" fontId="18" fillId="3" borderId="23" xfId="3" applyNumberFormat="1" applyFont="1" applyFill="1" applyBorder="1" applyAlignment="1" applyProtection="1">
      <alignment horizontal="center" wrapText="1"/>
    </xf>
    <xf numFmtId="0" fontId="18" fillId="3" borderId="23" xfId="3" applyFont="1" applyFill="1" applyBorder="1" applyAlignment="1" applyProtection="1">
      <alignment horizontal="center" wrapText="1"/>
    </xf>
    <xf numFmtId="10" fontId="18" fillId="3" borderId="28" xfId="3" applyNumberFormat="1" applyFont="1" applyFill="1" applyBorder="1" applyAlignment="1" applyProtection="1">
      <alignment horizontal="center" wrapText="1"/>
    </xf>
    <xf numFmtId="0" fontId="18" fillId="3" borderId="29" xfId="3" applyFont="1" applyFill="1" applyBorder="1" applyAlignment="1" applyProtection="1">
      <alignment horizontal="center"/>
    </xf>
    <xf numFmtId="10" fontId="18" fillId="3" borderId="29" xfId="3" applyNumberFormat="1" applyFont="1" applyFill="1" applyBorder="1" applyAlignment="1" applyProtection="1">
      <alignment horizontal="center" wrapText="1"/>
    </xf>
    <xf numFmtId="0" fontId="18" fillId="3" borderId="29" xfId="3" applyFont="1" applyFill="1" applyBorder="1" applyAlignment="1" applyProtection="1">
      <alignment horizontal="center" wrapText="1"/>
    </xf>
  </cellXfs>
  <cellStyles count="82">
    <cellStyle name="20% - Accent1 2" xfId="6"/>
    <cellStyle name="20% - Accent2 2" xfId="7"/>
    <cellStyle name="20% - Accent3 2" xfId="8"/>
    <cellStyle name="20% - Accent4 2" xfId="9"/>
    <cellStyle name="20% - Accent5 2" xfId="10"/>
    <cellStyle name="20% - Accent6 2" xfId="11"/>
    <cellStyle name="40% - Accent1 2" xfId="12"/>
    <cellStyle name="40% - Accent2 2" xfId="13"/>
    <cellStyle name="40% - Accent3 2" xfId="14"/>
    <cellStyle name="40% - Accent4 2" xfId="15"/>
    <cellStyle name="40% - Accent5 2" xfId="16"/>
    <cellStyle name="40% - Accent6 2" xfId="17"/>
    <cellStyle name="60% - Accent1 2" xfId="18"/>
    <cellStyle name="60% - Accent2 2" xfId="19"/>
    <cellStyle name="60% - Accent3 2" xfId="20"/>
    <cellStyle name="60% - Accent4 2" xfId="21"/>
    <cellStyle name="60% - Accent5 2" xfId="22"/>
    <cellStyle name="60% - Accent6 2" xfId="23"/>
    <cellStyle name="Accent1 2" xfId="24"/>
    <cellStyle name="Accent2 2" xfId="25"/>
    <cellStyle name="Accent3 2" xfId="26"/>
    <cellStyle name="Accent4 2" xfId="27"/>
    <cellStyle name="Accent5 2" xfId="28"/>
    <cellStyle name="Accent6 2" xfId="29"/>
    <cellStyle name="Bad 2" xfId="30"/>
    <cellStyle name="Body" xfId="31"/>
    <cellStyle name="Calculation 2" xfId="32"/>
    <cellStyle name="Check Cell 2" xfId="33"/>
    <cellStyle name="Comma" xfId="81" builtinId="3"/>
    <cellStyle name="Comma 2" xfId="34"/>
    <cellStyle name="Currency" xfId="1" builtinId="4"/>
    <cellStyle name="Currency 2" xfId="4"/>
    <cellStyle name="Currency 3" xfId="35"/>
    <cellStyle name="DateTime" xfId="36"/>
    <cellStyle name="Explanatory Text 2" xfId="37"/>
    <cellStyle name="Float" xfId="38"/>
    <cellStyle name="Good 2" xfId="39"/>
    <cellStyle name="Header1" xfId="40"/>
    <cellStyle name="Header2" xfId="41"/>
    <cellStyle name="Heading 1 2" xfId="42"/>
    <cellStyle name="Heading 2 2" xfId="43"/>
    <cellStyle name="Heading 3 2" xfId="44"/>
    <cellStyle name="Heading 3 4" xfId="45"/>
    <cellStyle name="Heading 4 2" xfId="46"/>
    <cellStyle name="Input 2" xfId="47"/>
    <cellStyle name="Linked Cell 2" xfId="48"/>
    <cellStyle name="Neutral 2" xfId="49"/>
    <cellStyle name="no dec" xfId="50"/>
    <cellStyle name="Normal" xfId="0" builtinId="0"/>
    <cellStyle name="Normal - Style1" xfId="51"/>
    <cellStyle name="Normal - Style2" xfId="52"/>
    <cellStyle name="Normal - Style3" xfId="53"/>
    <cellStyle name="Normal - Style4" xfId="54"/>
    <cellStyle name="Normal - Style5" xfId="55"/>
    <cellStyle name="Normal - Style6" xfId="56"/>
    <cellStyle name="Normal - Style7" xfId="57"/>
    <cellStyle name="Normal - Style8" xfId="58"/>
    <cellStyle name="Normal 2" xfId="3"/>
    <cellStyle name="Normal 2 2" xfId="59"/>
    <cellStyle name="Normal 2 8" xfId="60"/>
    <cellStyle name="Normal 3" xfId="61"/>
    <cellStyle name="Normal 3 2" xfId="62"/>
    <cellStyle name="Normal_Sheet2" xfId="2"/>
    <cellStyle name="Note 2" xfId="63"/>
    <cellStyle name="Output 2" xfId="64"/>
    <cellStyle name="Percent 2" xfId="5"/>
    <cellStyle name="PSChar" xfId="65"/>
    <cellStyle name="PSDate" xfId="66"/>
    <cellStyle name="PSDec" xfId="67"/>
    <cellStyle name="PSHeading" xfId="68"/>
    <cellStyle name="PSInt" xfId="69"/>
    <cellStyle name="PSSpacer" xfId="70"/>
    <cellStyle name="Style 1" xfId="71"/>
    <cellStyle name="Style 21" xfId="72"/>
    <cellStyle name="Style 22" xfId="73"/>
    <cellStyle name="Style 23" xfId="74"/>
    <cellStyle name="Style 24" xfId="75"/>
    <cellStyle name="Style 25" xfId="76"/>
    <cellStyle name="Style 26" xfId="77"/>
    <cellStyle name="Title 2" xfId="78"/>
    <cellStyle name="Total 2" xfId="79"/>
    <cellStyle name="Warning Text 2" xfId="8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59"/>
  <sheetViews>
    <sheetView zoomScaleNormal="100" workbookViewId="0">
      <selection activeCell="E30" sqref="E30"/>
    </sheetView>
  </sheetViews>
  <sheetFormatPr defaultRowHeight="15" x14ac:dyDescent="0.25"/>
  <cols>
    <col min="1" max="1" width="2.42578125" style="135" customWidth="1"/>
    <col min="2" max="2" width="41.5703125" style="137" customWidth="1"/>
    <col min="3" max="3" width="20.7109375" style="137" customWidth="1"/>
    <col min="4" max="4" width="0.42578125" style="137" customWidth="1"/>
    <col min="5" max="5" width="20.7109375" style="137" customWidth="1"/>
    <col min="6" max="6" width="0.42578125" style="137" customWidth="1"/>
    <col min="7" max="7" width="20.7109375" style="137" customWidth="1"/>
    <col min="8" max="8" width="0.42578125" style="137" customWidth="1"/>
    <col min="9" max="9" width="20.7109375" style="135" customWidth="1"/>
    <col min="10" max="10" width="0.42578125" style="135" customWidth="1"/>
    <col min="11" max="11" width="20.7109375" style="135" customWidth="1"/>
    <col min="12" max="12" width="0.42578125" style="135" customWidth="1"/>
    <col min="13" max="13" width="20.7109375" style="135" customWidth="1"/>
    <col min="14" max="30" width="9.140625" style="135"/>
    <col min="31" max="16384" width="9.140625" style="137"/>
  </cols>
  <sheetData>
    <row r="1" spans="2:20" ht="21" x14ac:dyDescent="0.35">
      <c r="C1" s="138" t="s">
        <v>150</v>
      </c>
    </row>
    <row r="2" spans="2:20" ht="21" x14ac:dyDescent="0.35">
      <c r="B2" s="153" t="s">
        <v>81</v>
      </c>
      <c r="C2" s="153"/>
      <c r="D2" s="153"/>
      <c r="E2" s="153"/>
      <c r="F2" s="153"/>
      <c r="G2" s="153"/>
      <c r="H2" s="138"/>
    </row>
    <row r="3" spans="2:20" s="135" customFormat="1" ht="21" x14ac:dyDescent="0.35">
      <c r="B3" s="153" t="s">
        <v>80</v>
      </c>
      <c r="C3" s="153"/>
      <c r="D3" s="153"/>
      <c r="E3" s="153"/>
      <c r="F3" s="153"/>
      <c r="G3" s="153"/>
      <c r="H3" s="138"/>
    </row>
    <row r="4" spans="2:20" s="135" customFormat="1" x14ac:dyDescent="0.25">
      <c r="B4" s="139" t="s">
        <v>88</v>
      </c>
    </row>
    <row r="5" spans="2:20" s="135" customFormat="1" x14ac:dyDescent="0.25">
      <c r="B5" s="139"/>
    </row>
    <row r="6" spans="2:20" s="135" customFormat="1" ht="30" x14ac:dyDescent="0.25">
      <c r="B6" s="140"/>
      <c r="C6" s="141" t="s">
        <v>82</v>
      </c>
      <c r="D6" s="141"/>
      <c r="E6" s="141" t="s">
        <v>83</v>
      </c>
      <c r="F6" s="141"/>
      <c r="G6" s="141" t="s">
        <v>84</v>
      </c>
      <c r="H6" s="141"/>
      <c r="I6" s="141" t="s">
        <v>85</v>
      </c>
      <c r="J6" s="141"/>
      <c r="K6" s="141" t="s">
        <v>86</v>
      </c>
      <c r="L6" s="141"/>
      <c r="M6" s="141" t="s">
        <v>87</v>
      </c>
    </row>
    <row r="7" spans="2:20" s="135" customFormat="1" ht="15.75" x14ac:dyDescent="0.25">
      <c r="B7" s="142" t="s">
        <v>0</v>
      </c>
      <c r="C7" s="143"/>
      <c r="D7" s="143"/>
      <c r="E7" s="143"/>
      <c r="F7" s="143"/>
      <c r="G7" s="143">
        <v>457</v>
      </c>
      <c r="H7" s="143"/>
      <c r="I7" s="143"/>
      <c r="J7" s="143"/>
      <c r="K7" s="143">
        <v>457</v>
      </c>
      <c r="L7" s="143"/>
      <c r="M7" s="143"/>
    </row>
    <row r="8" spans="2:20" s="135" customFormat="1" ht="15.75" customHeight="1" x14ac:dyDescent="0.25">
      <c r="B8" s="142" t="s">
        <v>1</v>
      </c>
      <c r="C8" s="143"/>
      <c r="D8" s="143"/>
      <c r="E8" s="143"/>
      <c r="F8" s="143"/>
      <c r="G8" s="143">
        <v>2011</v>
      </c>
      <c r="H8" s="143"/>
      <c r="I8" s="143"/>
      <c r="J8" s="143"/>
      <c r="K8" s="143">
        <v>2011</v>
      </c>
      <c r="L8" s="143"/>
      <c r="M8" s="143"/>
    </row>
    <row r="9" spans="2:20" ht="15.75" customHeight="1" x14ac:dyDescent="0.25">
      <c r="B9" s="154" t="s">
        <v>2</v>
      </c>
      <c r="C9" s="155"/>
      <c r="D9" s="155"/>
      <c r="E9" s="155"/>
      <c r="F9" s="155"/>
      <c r="G9" s="156"/>
      <c r="H9" s="156"/>
      <c r="I9" s="155"/>
      <c r="J9" s="156"/>
      <c r="K9" s="156"/>
      <c r="L9" s="155"/>
      <c r="M9" s="157"/>
      <c r="O9" s="148"/>
      <c r="T9" s="148"/>
    </row>
    <row r="10" spans="2:20" s="135" customFormat="1" ht="31.5" x14ac:dyDescent="0.25">
      <c r="B10" s="142" t="s">
        <v>3</v>
      </c>
      <c r="C10" s="132"/>
      <c r="D10" s="132"/>
      <c r="E10" s="132"/>
      <c r="F10" s="132"/>
      <c r="G10" s="143"/>
      <c r="H10" s="143"/>
      <c r="I10" s="132"/>
      <c r="J10" s="143"/>
      <c r="K10" s="143"/>
      <c r="L10" s="132"/>
      <c r="M10" s="143"/>
      <c r="O10" s="148"/>
      <c r="T10" s="148"/>
    </row>
    <row r="11" spans="2:20" s="135" customFormat="1" ht="15.75" x14ac:dyDescent="0.25">
      <c r="B11" s="142" t="s">
        <v>4</v>
      </c>
      <c r="C11" s="143"/>
      <c r="D11" s="143"/>
      <c r="E11" s="143"/>
      <c r="F11" s="143"/>
      <c r="G11" s="143"/>
      <c r="H11" s="143"/>
      <c r="I11" s="143"/>
      <c r="J11" s="143"/>
      <c r="K11" s="143"/>
      <c r="L11" s="143"/>
      <c r="M11" s="143"/>
    </row>
    <row r="12" spans="2:20" s="135" customFormat="1" ht="15.75" x14ac:dyDescent="0.25">
      <c r="B12" s="142" t="s">
        <v>5</v>
      </c>
      <c r="C12" s="143"/>
      <c r="D12" s="143"/>
      <c r="E12" s="143"/>
      <c r="F12" s="143"/>
      <c r="G12" s="143"/>
      <c r="H12" s="143"/>
      <c r="I12" s="143"/>
      <c r="J12" s="143"/>
      <c r="K12" s="143"/>
      <c r="L12" s="143"/>
      <c r="M12" s="143"/>
    </row>
    <row r="13" spans="2:20" s="135" customFormat="1" ht="15.75" x14ac:dyDescent="0.25">
      <c r="B13" s="142" t="s">
        <v>6</v>
      </c>
      <c r="C13" s="143"/>
      <c r="D13" s="143"/>
      <c r="E13" s="143"/>
      <c r="F13" s="143"/>
      <c r="G13" s="143"/>
      <c r="H13" s="143"/>
      <c r="I13" s="143"/>
      <c r="J13" s="143"/>
      <c r="K13" s="143"/>
      <c r="L13" s="143"/>
      <c r="M13" s="143"/>
    </row>
    <row r="14" spans="2:20" ht="15.75" x14ac:dyDescent="0.25">
      <c r="B14" s="154" t="s">
        <v>7</v>
      </c>
      <c r="C14" s="156"/>
      <c r="D14" s="156"/>
      <c r="E14" s="156"/>
      <c r="F14" s="156"/>
      <c r="G14" s="156"/>
      <c r="H14" s="156"/>
      <c r="I14" s="156"/>
      <c r="J14" s="156"/>
      <c r="K14" s="156"/>
      <c r="L14" s="156"/>
      <c r="M14" s="157"/>
    </row>
    <row r="15" spans="2:20" s="135" customFormat="1" ht="15.75" x14ac:dyDescent="0.25">
      <c r="B15" s="142" t="s">
        <v>8</v>
      </c>
      <c r="C15" s="143"/>
      <c r="D15" s="143"/>
      <c r="E15" s="143"/>
      <c r="F15" s="143"/>
      <c r="G15" s="143">
        <v>13</v>
      </c>
      <c r="H15" s="143"/>
      <c r="I15" s="143"/>
      <c r="J15" s="143"/>
      <c r="K15" s="143">
        <v>10</v>
      </c>
      <c r="L15" s="143"/>
      <c r="M15" s="143"/>
    </row>
    <row r="16" spans="2:20" s="135" customFormat="1" ht="15.75" x14ac:dyDescent="0.25">
      <c r="B16" s="142" t="s">
        <v>9</v>
      </c>
      <c r="C16" s="143"/>
      <c r="D16" s="143"/>
      <c r="E16" s="143"/>
      <c r="F16" s="143"/>
      <c r="G16" s="143"/>
      <c r="H16" s="143"/>
      <c r="I16" s="143"/>
      <c r="J16" s="143"/>
      <c r="K16" s="143"/>
      <c r="L16" s="143"/>
      <c r="M16" s="143"/>
    </row>
    <row r="17" spans="2:13" s="135" customFormat="1" ht="15.75" x14ac:dyDescent="0.25">
      <c r="B17" s="142" t="s">
        <v>10</v>
      </c>
      <c r="C17" s="143"/>
      <c r="D17" s="143"/>
      <c r="E17" s="143"/>
      <c r="F17" s="143"/>
      <c r="G17" s="143">
        <v>6</v>
      </c>
      <c r="H17" s="143"/>
      <c r="I17" s="143"/>
      <c r="J17" s="143"/>
      <c r="K17" s="143">
        <v>3</v>
      </c>
      <c r="L17" s="143"/>
      <c r="M17" s="143"/>
    </row>
    <row r="18" spans="2:13" s="135" customFormat="1" ht="15.75" x14ac:dyDescent="0.25">
      <c r="B18" s="142" t="s">
        <v>11</v>
      </c>
      <c r="C18" s="143"/>
      <c r="D18" s="143"/>
      <c r="E18" s="143"/>
      <c r="F18" s="143"/>
      <c r="G18" s="143">
        <v>7</v>
      </c>
      <c r="H18" s="143"/>
      <c r="I18" s="143"/>
      <c r="J18" s="143"/>
      <c r="K18" s="143">
        <v>3</v>
      </c>
      <c r="L18" s="143"/>
      <c r="M18" s="143"/>
    </row>
    <row r="19" spans="2:13" s="135" customFormat="1" ht="15.75" x14ac:dyDescent="0.25">
      <c r="B19" s="142" t="s">
        <v>12</v>
      </c>
      <c r="C19" s="143"/>
      <c r="D19" s="143"/>
      <c r="E19" s="143"/>
      <c r="F19" s="143"/>
      <c r="G19" s="143">
        <v>0</v>
      </c>
      <c r="H19" s="143"/>
      <c r="I19" s="143"/>
      <c r="J19" s="143"/>
      <c r="K19" s="143">
        <v>0</v>
      </c>
      <c r="L19" s="143"/>
      <c r="M19" s="143"/>
    </row>
    <row r="20" spans="2:13" ht="15.75" customHeight="1" x14ac:dyDescent="0.25">
      <c r="B20" s="158" t="s">
        <v>13</v>
      </c>
      <c r="C20" s="159"/>
      <c r="D20" s="159"/>
      <c r="E20" s="159"/>
      <c r="F20" s="159"/>
      <c r="G20" s="159"/>
      <c r="H20" s="159"/>
      <c r="I20" s="159"/>
      <c r="J20" s="159"/>
      <c r="K20" s="159"/>
      <c r="L20" s="159"/>
      <c r="M20" s="160"/>
    </row>
    <row r="21" spans="2:13" ht="15.75" x14ac:dyDescent="0.25">
      <c r="B21" s="144" t="s">
        <v>14</v>
      </c>
      <c r="C21" s="145"/>
      <c r="D21" s="145"/>
      <c r="E21" s="145"/>
      <c r="F21" s="145"/>
      <c r="G21" s="145">
        <v>3</v>
      </c>
      <c r="H21" s="145"/>
      <c r="I21" s="143"/>
      <c r="J21" s="143"/>
      <c r="K21" s="143">
        <v>0</v>
      </c>
      <c r="L21" s="143"/>
      <c r="M21" s="143"/>
    </row>
    <row r="22" spans="2:13" ht="15.75" x14ac:dyDescent="0.25">
      <c r="B22" s="144" t="s">
        <v>91</v>
      </c>
      <c r="C22" s="146">
        <v>0</v>
      </c>
      <c r="D22" s="145"/>
      <c r="E22" s="146">
        <v>0</v>
      </c>
      <c r="F22" s="145"/>
      <c r="G22" s="146">
        <v>8700</v>
      </c>
      <c r="H22" s="145"/>
      <c r="I22" s="146">
        <v>0</v>
      </c>
      <c r="J22" s="143"/>
      <c r="K22" s="146">
        <v>0</v>
      </c>
      <c r="L22" s="143"/>
      <c r="M22" s="146">
        <v>0</v>
      </c>
    </row>
    <row r="23" spans="2:13" ht="15.75" x14ac:dyDescent="0.25">
      <c r="B23" s="144" t="s">
        <v>15</v>
      </c>
      <c r="C23" s="145"/>
      <c r="D23" s="145"/>
      <c r="E23" s="145"/>
      <c r="F23" s="145"/>
      <c r="G23" s="145">
        <v>0</v>
      </c>
      <c r="H23" s="145"/>
      <c r="I23" s="143"/>
      <c r="J23" s="143"/>
      <c r="K23" s="143">
        <v>0</v>
      </c>
      <c r="L23" s="143"/>
      <c r="M23" s="143"/>
    </row>
    <row r="24" spans="2:13" ht="15.75" x14ac:dyDescent="0.25">
      <c r="B24" s="144" t="s">
        <v>16</v>
      </c>
      <c r="C24" s="146">
        <v>0</v>
      </c>
      <c r="D24" s="145"/>
      <c r="E24" s="146">
        <v>0</v>
      </c>
      <c r="F24" s="145"/>
      <c r="G24" s="146">
        <v>0</v>
      </c>
      <c r="H24" s="145"/>
      <c r="I24" s="146">
        <v>0</v>
      </c>
      <c r="J24" s="143"/>
      <c r="K24" s="146">
        <v>0</v>
      </c>
      <c r="L24" s="143"/>
      <c r="M24" s="146">
        <v>0</v>
      </c>
    </row>
    <row r="25" spans="2:13" ht="31.5" x14ac:dyDescent="0.25">
      <c r="B25" s="144" t="s">
        <v>17</v>
      </c>
      <c r="C25" s="145"/>
      <c r="D25" s="145"/>
      <c r="E25" s="145"/>
      <c r="F25" s="145"/>
      <c r="G25" s="145">
        <v>2</v>
      </c>
      <c r="H25" s="145"/>
      <c r="I25" s="143"/>
      <c r="J25" s="143"/>
      <c r="K25" s="143">
        <v>1</v>
      </c>
      <c r="L25" s="143"/>
      <c r="M25" s="143"/>
    </row>
    <row r="26" spans="2:13" ht="15.75" x14ac:dyDescent="0.25">
      <c r="B26" s="144" t="s">
        <v>18</v>
      </c>
      <c r="C26" s="145"/>
      <c r="D26" s="145"/>
      <c r="E26" s="145"/>
      <c r="F26" s="145"/>
      <c r="G26" s="145">
        <v>9273</v>
      </c>
      <c r="H26" s="145"/>
      <c r="I26" s="143"/>
      <c r="J26" s="143"/>
      <c r="K26" s="143">
        <v>4699.45</v>
      </c>
      <c r="L26" s="143"/>
      <c r="M26" s="143"/>
    </row>
    <row r="27" spans="2:13" ht="15.75" x14ac:dyDescent="0.25">
      <c r="B27" s="150" t="s">
        <v>19</v>
      </c>
      <c r="C27" s="151"/>
      <c r="D27" s="151"/>
      <c r="E27" s="151"/>
      <c r="F27" s="151"/>
      <c r="G27" s="151"/>
      <c r="H27" s="151"/>
      <c r="I27" s="151"/>
      <c r="J27" s="151"/>
      <c r="K27" s="151"/>
      <c r="L27" s="151"/>
      <c r="M27" s="152"/>
    </row>
    <row r="28" spans="2:13" ht="15.75" x14ac:dyDescent="0.25">
      <c r="B28" s="144" t="s">
        <v>89</v>
      </c>
      <c r="C28" s="146">
        <v>0</v>
      </c>
      <c r="D28" s="145"/>
      <c r="E28" s="146">
        <v>0</v>
      </c>
      <c r="F28" s="145"/>
      <c r="G28" s="146">
        <v>112760.55</v>
      </c>
      <c r="H28" s="145"/>
      <c r="I28" s="146">
        <v>0</v>
      </c>
      <c r="J28" s="143"/>
      <c r="K28" s="146">
        <v>182963.62</v>
      </c>
      <c r="L28" s="143"/>
      <c r="M28" s="146">
        <v>0</v>
      </c>
    </row>
    <row r="29" spans="2:13" ht="15.75" x14ac:dyDescent="0.25">
      <c r="B29" s="144" t="s">
        <v>20</v>
      </c>
      <c r="C29" s="146">
        <v>0</v>
      </c>
      <c r="D29" s="145"/>
      <c r="E29" s="146">
        <v>0</v>
      </c>
      <c r="F29" s="145"/>
      <c r="G29" s="146">
        <v>0</v>
      </c>
      <c r="H29" s="145"/>
      <c r="I29" s="146">
        <v>0</v>
      </c>
      <c r="J29" s="143"/>
      <c r="K29" s="146">
        <v>0</v>
      </c>
      <c r="L29" s="143"/>
      <c r="M29" s="146">
        <v>0</v>
      </c>
    </row>
    <row r="30" spans="2:13" s="135" customFormat="1" ht="33.75" x14ac:dyDescent="0.25">
      <c r="B30" s="144" t="s">
        <v>92</v>
      </c>
      <c r="C30" s="145"/>
      <c r="D30" s="145"/>
      <c r="E30" s="145"/>
      <c r="F30" s="145"/>
      <c r="G30" s="145" t="s">
        <v>149</v>
      </c>
      <c r="H30" s="145"/>
      <c r="I30" s="145"/>
      <c r="J30" s="143"/>
      <c r="K30" s="145" t="s">
        <v>149</v>
      </c>
      <c r="L30" s="143"/>
      <c r="M30" s="145"/>
    </row>
    <row r="31" spans="2:13" s="135" customFormat="1" ht="31.5" x14ac:dyDescent="0.25">
      <c r="B31" s="144" t="s">
        <v>90</v>
      </c>
      <c r="C31" s="146">
        <v>0</v>
      </c>
      <c r="D31" s="145"/>
      <c r="E31" s="146">
        <v>0</v>
      </c>
      <c r="F31" s="145"/>
      <c r="G31" s="146">
        <v>225.89</v>
      </c>
      <c r="H31" s="145"/>
      <c r="I31" s="147">
        <v>0</v>
      </c>
      <c r="J31" s="143"/>
      <c r="K31" s="147">
        <v>7165.3</v>
      </c>
      <c r="L31" s="143"/>
      <c r="M31" s="147">
        <v>0</v>
      </c>
    </row>
    <row r="32" spans="2:13" s="135" customFormat="1" x14ac:dyDescent="0.25"/>
    <row r="33" spans="2:2" s="135" customFormat="1" ht="17.25" x14ac:dyDescent="0.25">
      <c r="B33" s="135" t="s">
        <v>93</v>
      </c>
    </row>
    <row r="34" spans="2:2" s="135" customFormat="1" x14ac:dyDescent="0.25"/>
    <row r="35" spans="2:2" s="135" customFormat="1" x14ac:dyDescent="0.25"/>
    <row r="36" spans="2:2" s="135" customFormat="1" x14ac:dyDescent="0.25"/>
    <row r="37" spans="2:2" s="135" customFormat="1" x14ac:dyDescent="0.25"/>
    <row r="38" spans="2:2" s="135" customFormat="1" x14ac:dyDescent="0.25"/>
    <row r="39" spans="2:2" s="135" customFormat="1" x14ac:dyDescent="0.25"/>
    <row r="40" spans="2:2" s="135" customFormat="1" x14ac:dyDescent="0.25"/>
    <row r="41" spans="2:2" s="135" customFormat="1" x14ac:dyDescent="0.25"/>
    <row r="42" spans="2:2" s="135" customFormat="1" x14ac:dyDescent="0.25"/>
    <row r="43" spans="2:2" s="135" customFormat="1" x14ac:dyDescent="0.25"/>
    <row r="44" spans="2:2" s="135" customFormat="1" x14ac:dyDescent="0.25"/>
    <row r="45" spans="2:2" s="135" customFormat="1" x14ac:dyDescent="0.25"/>
    <row r="46" spans="2:2" s="135" customFormat="1" x14ac:dyDescent="0.25"/>
    <row r="47" spans="2:2" s="135" customFormat="1" x14ac:dyDescent="0.25"/>
    <row r="48" spans="2:2" s="135" customFormat="1" x14ac:dyDescent="0.25"/>
    <row r="49" s="135" customFormat="1" x14ac:dyDescent="0.25"/>
    <row r="50" s="135" customFormat="1" x14ac:dyDescent="0.25"/>
    <row r="51" s="135" customFormat="1" x14ac:dyDescent="0.25"/>
    <row r="52" s="135" customFormat="1" x14ac:dyDescent="0.25"/>
    <row r="53" s="135" customFormat="1" x14ac:dyDescent="0.25"/>
    <row r="54" s="135" customFormat="1" x14ac:dyDescent="0.25"/>
    <row r="55" s="135" customFormat="1" x14ac:dyDescent="0.25"/>
    <row r="56" s="135" customFormat="1" x14ac:dyDescent="0.25"/>
    <row r="57" s="135" customFormat="1" x14ac:dyDescent="0.25"/>
    <row r="58" s="135" customFormat="1" x14ac:dyDescent="0.25"/>
    <row r="59" s="135" customFormat="1" x14ac:dyDescent="0.25"/>
  </sheetData>
  <sheetProtection selectLockedCells="1"/>
  <mergeCells count="6">
    <mergeCell ref="B27:M27"/>
    <mergeCell ref="B3:G3"/>
    <mergeCell ref="B2:G2"/>
    <mergeCell ref="B9:M9"/>
    <mergeCell ref="B14:M14"/>
    <mergeCell ref="B20:M20"/>
  </mergeCells>
  <pageMargins left="0.7" right="0.7" top="0.75" bottom="0.75" header="0.3" footer="0.3"/>
  <pageSetup scale="7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17"/>
  <sheetViews>
    <sheetView showGridLines="0" zoomScale="95" workbookViewId="0">
      <selection activeCell="C28" sqref="C28"/>
    </sheetView>
  </sheetViews>
  <sheetFormatPr defaultRowHeight="12.75" x14ac:dyDescent="0.2"/>
  <cols>
    <col min="1" max="1" width="2" style="2" customWidth="1"/>
    <col min="2" max="2" width="1.7109375" style="2" customWidth="1"/>
    <col min="3" max="3" width="80" style="2" customWidth="1"/>
    <col min="4" max="4" width="40.7109375" style="2" customWidth="1"/>
    <col min="5" max="5" width="1" style="2" customWidth="1"/>
    <col min="6" max="6" width="1.7109375" style="2" customWidth="1"/>
    <col min="7" max="16384" width="9.140625" style="2"/>
  </cols>
  <sheetData>
    <row r="1" spans="2:6" ht="18" x14ac:dyDescent="0.25">
      <c r="B1" s="1" t="s">
        <v>21</v>
      </c>
    </row>
    <row r="2" spans="2:6" s="7" customFormat="1" ht="29.25" customHeight="1" x14ac:dyDescent="0.25">
      <c r="B2" s="3"/>
      <c r="C2" s="4"/>
      <c r="D2" s="5" t="s">
        <v>151</v>
      </c>
      <c r="E2" s="5"/>
      <c r="F2" s="6"/>
    </row>
    <row r="3" spans="2:6" s="12" customFormat="1" ht="56.25" x14ac:dyDescent="0.2">
      <c r="B3" s="8"/>
      <c r="C3" s="9"/>
      <c r="D3" s="10" t="s">
        <v>94</v>
      </c>
      <c r="E3" s="10"/>
      <c r="F3" s="11"/>
    </row>
    <row r="4" spans="2:6" s="12" customFormat="1" x14ac:dyDescent="0.2">
      <c r="B4" s="8"/>
      <c r="C4" s="9"/>
      <c r="D4" s="13"/>
      <c r="E4" s="13"/>
      <c r="F4" s="11"/>
    </row>
    <row r="5" spans="2:6" s="12" customFormat="1" ht="0.95" customHeight="1" x14ac:dyDescent="0.2">
      <c r="B5" s="14"/>
      <c r="C5" s="15"/>
      <c r="D5" s="16"/>
      <c r="E5" s="17"/>
      <c r="F5" s="18"/>
    </row>
    <row r="6" spans="2:6" s="24" customFormat="1" ht="39.950000000000003" customHeight="1" x14ac:dyDescent="0.25">
      <c r="B6" s="19"/>
      <c r="C6" s="20" t="s">
        <v>22</v>
      </c>
      <c r="D6" s="21">
        <f>'Scenario 4'!J48</f>
        <v>1330.8997399999996</v>
      </c>
      <c r="E6" s="22"/>
      <c r="F6" s="23"/>
    </row>
    <row r="7" spans="2:6" s="24" customFormat="1" ht="39.950000000000003" customHeight="1" x14ac:dyDescent="0.25">
      <c r="B7" s="19"/>
      <c r="C7" s="20" t="s">
        <v>23</v>
      </c>
      <c r="D7" s="21">
        <f>'Scenario 4'!M48</f>
        <v>0</v>
      </c>
      <c r="E7" s="22"/>
      <c r="F7" s="23"/>
    </row>
    <row r="8" spans="2:6" s="24" customFormat="1" ht="39.950000000000003" customHeight="1" x14ac:dyDescent="0.25">
      <c r="B8" s="19"/>
      <c r="C8" s="20" t="s">
        <v>24</v>
      </c>
      <c r="D8" s="21">
        <f>'Scenario 4'!P48</f>
        <v>3171.9331249999996</v>
      </c>
      <c r="E8" s="22"/>
      <c r="F8" s="23"/>
    </row>
    <row r="9" spans="2:6" s="24" customFormat="1" ht="39.950000000000003" customHeight="1" x14ac:dyDescent="0.25">
      <c r="B9" s="19"/>
      <c r="C9" s="25" t="s">
        <v>25</v>
      </c>
      <c r="D9" s="21">
        <f>SUM(D6:D8)</f>
        <v>4502.8328649999994</v>
      </c>
      <c r="E9" s="22"/>
      <c r="F9" s="23"/>
    </row>
    <row r="10" spans="2:6" s="24" customFormat="1" ht="39.950000000000003" customHeight="1" x14ac:dyDescent="0.25">
      <c r="B10" s="19"/>
      <c r="C10" s="26" t="s">
        <v>26</v>
      </c>
      <c r="D10" s="21">
        <f>D9/D17</f>
        <v>2.8975758462033459</v>
      </c>
      <c r="E10" s="27"/>
      <c r="F10" s="23"/>
    </row>
    <row r="11" spans="2:6" s="24" customFormat="1" ht="39.950000000000003" customHeight="1" x14ac:dyDescent="0.25">
      <c r="B11" s="19"/>
      <c r="C11" s="20" t="s">
        <v>27</v>
      </c>
      <c r="D11" s="28">
        <f>'Scenario 4'!U48</f>
        <v>433.95164199999994</v>
      </c>
      <c r="E11" s="22"/>
      <c r="F11" s="23"/>
    </row>
    <row r="12" spans="2:6" s="24" customFormat="1" ht="39.950000000000003" customHeight="1" x14ac:dyDescent="0.25">
      <c r="B12" s="19"/>
      <c r="C12" s="20" t="s">
        <v>28</v>
      </c>
      <c r="D12" s="29">
        <f>D9-D11</f>
        <v>4068.8812229999994</v>
      </c>
      <c r="E12" s="22"/>
      <c r="F12" s="23"/>
    </row>
    <row r="13" spans="2:6" ht="5.25" customHeight="1" x14ac:dyDescent="0.2">
      <c r="B13" s="30"/>
      <c r="C13" s="31"/>
      <c r="D13" s="31"/>
      <c r="E13" s="31"/>
      <c r="F13" s="32"/>
    </row>
    <row r="15" spans="2:6" x14ac:dyDescent="0.2">
      <c r="C15" s="33" t="s">
        <v>29</v>
      </c>
      <c r="D15" s="34"/>
      <c r="E15" s="35"/>
    </row>
    <row r="16" spans="2:6" x14ac:dyDescent="0.2">
      <c r="C16" s="20" t="s">
        <v>30</v>
      </c>
      <c r="D16" s="36">
        <f>'Scenario 4'!G48</f>
        <v>295724.17</v>
      </c>
      <c r="E16" s="37"/>
    </row>
    <row r="17" spans="3:5" x14ac:dyDescent="0.2">
      <c r="C17" s="20" t="s">
        <v>31</v>
      </c>
      <c r="D17" s="149">
        <v>1554</v>
      </c>
      <c r="E17" s="38"/>
    </row>
  </sheetData>
  <sheetProtection password="CC10" sheet="1" objects="1" scenarios="1" selectLockedCells="1"/>
  <pageMargins left="0.75" right="0.75" top="1" bottom="1" header="0.5" footer="0.5"/>
  <pageSetup scale="9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B59"/>
  <sheetViews>
    <sheetView showGridLines="0" tabSelected="1" zoomScale="90" zoomScaleNormal="100" workbookViewId="0">
      <selection activeCell="C9" sqref="C9"/>
    </sheetView>
  </sheetViews>
  <sheetFormatPr defaultRowHeight="12.75" x14ac:dyDescent="0.2"/>
  <cols>
    <col min="1" max="1" width="2.85546875" style="12" customWidth="1"/>
    <col min="2" max="2" width="1.140625" style="12" customWidth="1"/>
    <col min="3" max="3" width="22.42578125" style="12" customWidth="1"/>
    <col min="4" max="4" width="39.42578125" style="12" customWidth="1"/>
    <col min="5" max="5" width="13.5703125" style="12" customWidth="1"/>
    <col min="6" max="6" width="7.140625" style="12" customWidth="1"/>
    <col min="7" max="7" width="14.7109375" style="118" customWidth="1"/>
    <col min="8" max="8" width="1" style="118" customWidth="1"/>
    <col min="9" max="10" width="14.7109375" style="117" customWidth="1"/>
    <col min="11" max="11" width="1" style="118" customWidth="1"/>
    <col min="12" max="13" width="14.7109375" style="117" customWidth="1"/>
    <col min="14" max="14" width="1" style="118" customWidth="1"/>
    <col min="15" max="16" width="14.7109375" style="117" customWidth="1"/>
    <col min="17" max="17" width="1" style="118" customWidth="1"/>
    <col min="18" max="18" width="10.85546875" style="117" customWidth="1"/>
    <col min="19" max="19" width="1" style="118" customWidth="1"/>
    <col min="20" max="21" width="14.7109375" style="117" customWidth="1"/>
    <col min="22" max="22" width="1.140625" style="117" customWidth="1"/>
    <col min="23" max="23" width="9.140625" style="12"/>
    <col min="24" max="24" width="12.28515625" style="12" bestFit="1" customWidth="1"/>
    <col min="25" max="25" width="9.140625" style="12"/>
    <col min="26" max="26" width="10.42578125" style="12" bestFit="1" customWidth="1"/>
    <col min="27" max="27" width="9.140625" style="12"/>
    <col min="28" max="28" width="11.42578125" style="12" bestFit="1" customWidth="1"/>
    <col min="29" max="16384" width="9.140625" style="12"/>
  </cols>
  <sheetData>
    <row r="1" spans="2:28" x14ac:dyDescent="0.2">
      <c r="C1" s="119" t="s">
        <v>150</v>
      </c>
    </row>
    <row r="2" spans="2:28" s="43" customFormat="1" ht="17.25" customHeight="1" x14ac:dyDescent="0.25">
      <c r="B2" s="39" t="s">
        <v>32</v>
      </c>
      <c r="C2" s="40"/>
      <c r="D2" s="41"/>
      <c r="E2" s="119" t="s">
        <v>33</v>
      </c>
      <c r="F2" s="41"/>
      <c r="G2" s="41"/>
      <c r="H2" s="41"/>
      <c r="I2" s="41"/>
      <c r="J2" s="41"/>
      <c r="K2" s="41"/>
      <c r="L2" s="41"/>
      <c r="M2" s="42"/>
      <c r="N2" s="41"/>
      <c r="O2" s="41"/>
      <c r="P2" s="42"/>
      <c r="Q2" s="41"/>
      <c r="R2" s="42"/>
      <c r="S2" s="41"/>
      <c r="T2" s="41"/>
      <c r="U2" s="42"/>
      <c r="V2" s="42"/>
    </row>
    <row r="3" spans="2:28" s="51" customFormat="1" ht="4.5" customHeight="1" x14ac:dyDescent="0.2">
      <c r="B3" s="44"/>
      <c r="C3" s="45" t="s">
        <v>34</v>
      </c>
      <c r="D3" s="46"/>
      <c r="E3" s="45"/>
      <c r="F3" s="46"/>
      <c r="G3" s="46"/>
      <c r="H3" s="46"/>
      <c r="I3" s="47"/>
      <c r="J3" s="47"/>
      <c r="K3" s="48"/>
      <c r="L3" s="47"/>
      <c r="M3" s="47"/>
      <c r="N3" s="48"/>
      <c r="O3" s="47"/>
      <c r="P3" s="47"/>
      <c r="Q3" s="48"/>
      <c r="R3" s="49"/>
      <c r="S3" s="48"/>
      <c r="T3" s="47"/>
      <c r="U3" s="47"/>
      <c r="V3" s="50"/>
    </row>
    <row r="4" spans="2:28" s="59" customFormat="1" ht="48" x14ac:dyDescent="0.2">
      <c r="B4" s="52"/>
      <c r="C4" s="53" t="s">
        <v>35</v>
      </c>
      <c r="D4" s="53" t="s">
        <v>36</v>
      </c>
      <c r="E4" s="53" t="s">
        <v>37</v>
      </c>
      <c r="F4" s="53" t="s">
        <v>38</v>
      </c>
      <c r="G4" s="54" t="s">
        <v>39</v>
      </c>
      <c r="H4" s="54"/>
      <c r="I4" s="55" t="s">
        <v>40</v>
      </c>
      <c r="J4" s="55" t="s">
        <v>41</v>
      </c>
      <c r="K4" s="54"/>
      <c r="L4" s="55" t="s">
        <v>42</v>
      </c>
      <c r="M4" s="55" t="s">
        <v>43</v>
      </c>
      <c r="N4" s="54"/>
      <c r="O4" s="55" t="s">
        <v>44</v>
      </c>
      <c r="P4" s="55" t="s">
        <v>45</v>
      </c>
      <c r="Q4" s="54"/>
      <c r="R4" s="56" t="s">
        <v>46</v>
      </c>
      <c r="S4" s="54"/>
      <c r="T4" s="55" t="s">
        <v>47</v>
      </c>
      <c r="U4" s="55" t="s">
        <v>47</v>
      </c>
      <c r="V4" s="57"/>
      <c r="W4" s="58"/>
    </row>
    <row r="5" spans="2:28" s="51" customFormat="1" ht="4.5" customHeight="1" x14ac:dyDescent="0.2">
      <c r="B5" s="60"/>
      <c r="C5" s="61"/>
      <c r="D5" s="61"/>
      <c r="E5" s="61"/>
      <c r="F5" s="61"/>
      <c r="G5" s="62"/>
      <c r="H5" s="62"/>
      <c r="I5" s="120"/>
      <c r="J5" s="63"/>
      <c r="K5" s="121"/>
      <c r="L5" s="120"/>
      <c r="M5" s="63"/>
      <c r="N5" s="121"/>
      <c r="O5" s="120"/>
      <c r="P5" s="63"/>
      <c r="Q5" s="120"/>
      <c r="R5" s="64"/>
      <c r="S5" s="121"/>
      <c r="T5" s="120"/>
      <c r="U5" s="63"/>
      <c r="V5" s="65"/>
    </row>
    <row r="6" spans="2:28" s="59" customFormat="1" ht="12" x14ac:dyDescent="0.2">
      <c r="B6" s="66"/>
      <c r="C6" s="67" t="s">
        <v>48</v>
      </c>
      <c r="D6" s="68"/>
      <c r="E6" s="67"/>
      <c r="F6" s="68"/>
      <c r="G6" s="69"/>
      <c r="H6" s="69"/>
      <c r="I6" s="122"/>
      <c r="J6" s="70"/>
      <c r="K6" s="123"/>
      <c r="L6" s="122"/>
      <c r="M6" s="70"/>
      <c r="N6" s="123"/>
      <c r="O6" s="122"/>
      <c r="P6" s="70"/>
      <c r="Q6" s="124"/>
      <c r="R6" s="72"/>
      <c r="S6" s="123"/>
      <c r="T6" s="122"/>
      <c r="U6" s="70"/>
      <c r="V6" s="73"/>
    </row>
    <row r="7" spans="2:28" s="80" customFormat="1" ht="12" x14ac:dyDescent="0.2">
      <c r="B7" s="74"/>
      <c r="C7" s="75"/>
      <c r="D7" s="126"/>
      <c r="E7" s="126"/>
      <c r="F7" s="126"/>
      <c r="G7" s="127"/>
      <c r="H7" s="76"/>
      <c r="I7" s="90"/>
      <c r="J7" s="77"/>
      <c r="K7" s="76"/>
      <c r="L7" s="90"/>
      <c r="M7" s="77"/>
      <c r="N7" s="76"/>
      <c r="O7" s="90"/>
      <c r="P7" s="77"/>
      <c r="Q7" s="71"/>
      <c r="R7" s="78"/>
      <c r="S7" s="76"/>
      <c r="T7" s="90"/>
      <c r="U7" s="77"/>
      <c r="V7" s="79"/>
    </row>
    <row r="8" spans="2:28" s="59" customFormat="1" ht="12" x14ac:dyDescent="0.2">
      <c r="B8" s="66"/>
      <c r="C8" s="67" t="s">
        <v>49</v>
      </c>
      <c r="D8" s="128"/>
      <c r="E8" s="128"/>
      <c r="F8" s="128"/>
      <c r="G8" s="123"/>
      <c r="H8" s="69"/>
      <c r="I8" s="133"/>
      <c r="J8" s="70"/>
      <c r="K8" s="69"/>
      <c r="L8" s="133"/>
      <c r="M8" s="77"/>
      <c r="N8" s="69"/>
      <c r="O8" s="90"/>
      <c r="P8" s="77"/>
      <c r="Q8" s="71"/>
      <c r="R8" s="78"/>
      <c r="S8" s="69"/>
      <c r="T8" s="133"/>
      <c r="U8" s="77"/>
      <c r="V8" s="73"/>
    </row>
    <row r="9" spans="2:28" s="80" customFormat="1" ht="15" x14ac:dyDescent="0.25">
      <c r="B9" s="74"/>
      <c r="C9" s="130" t="s">
        <v>115</v>
      </c>
      <c r="D9" s="130" t="s">
        <v>95</v>
      </c>
      <c r="E9" s="130" t="s">
        <v>37</v>
      </c>
      <c r="F9" s="130" t="s">
        <v>79</v>
      </c>
      <c r="G9" s="134">
        <v>25186.73</v>
      </c>
      <c r="H9" s="76"/>
      <c r="I9" s="131">
        <v>0</v>
      </c>
      <c r="J9" s="77">
        <f t="shared" ref="J9:J46" si="0">G9*I9</f>
        <v>0</v>
      </c>
      <c r="K9" s="76"/>
      <c r="L9" s="131">
        <v>0</v>
      </c>
      <c r="M9" s="77">
        <f t="shared" ref="M9:M46" si="1">G9*L9</f>
        <v>0</v>
      </c>
      <c r="N9" s="76"/>
      <c r="O9" s="131">
        <v>0</v>
      </c>
      <c r="P9" s="77">
        <f t="shared" ref="P9:P46" si="2">G9*O9</f>
        <v>0</v>
      </c>
      <c r="Q9" s="71"/>
      <c r="R9" s="78">
        <f t="shared" ref="R9:R46" si="3">I9+L9+O9</f>
        <v>0</v>
      </c>
      <c r="S9" s="76"/>
      <c r="T9" s="131">
        <v>0</v>
      </c>
      <c r="U9" s="77">
        <f t="shared" ref="U9:U46" si="4">G9*T9</f>
        <v>0</v>
      </c>
      <c r="V9" s="65"/>
      <c r="X9" s="81"/>
      <c r="Y9" s="82"/>
      <c r="Z9" s="83"/>
      <c r="AA9" s="82"/>
      <c r="AB9" s="84"/>
    </row>
    <row r="10" spans="2:28" s="80" customFormat="1" ht="15" x14ac:dyDescent="0.25">
      <c r="B10" s="74"/>
      <c r="C10" s="130" t="s">
        <v>115</v>
      </c>
      <c r="D10" s="130" t="s">
        <v>96</v>
      </c>
      <c r="E10" s="130" t="s">
        <v>37</v>
      </c>
      <c r="F10" s="130" t="s">
        <v>79</v>
      </c>
      <c r="G10" s="134">
        <v>16782.79</v>
      </c>
      <c r="H10" s="76"/>
      <c r="I10" s="131">
        <v>0</v>
      </c>
      <c r="J10" s="77">
        <f t="shared" si="0"/>
        <v>0</v>
      </c>
      <c r="K10" s="76"/>
      <c r="L10" s="131">
        <v>0</v>
      </c>
      <c r="M10" s="77">
        <f t="shared" si="1"/>
        <v>0</v>
      </c>
      <c r="N10" s="76"/>
      <c r="O10" s="131">
        <v>0</v>
      </c>
      <c r="P10" s="77">
        <f t="shared" si="2"/>
        <v>0</v>
      </c>
      <c r="Q10" s="71"/>
      <c r="R10" s="78">
        <f t="shared" si="3"/>
        <v>0</v>
      </c>
      <c r="S10" s="76"/>
      <c r="T10" s="131">
        <v>0</v>
      </c>
      <c r="U10" s="77">
        <f t="shared" si="4"/>
        <v>0</v>
      </c>
      <c r="V10" s="65"/>
      <c r="X10" s="85"/>
      <c r="Y10" s="86"/>
      <c r="Z10" s="83"/>
      <c r="AA10" s="86"/>
      <c r="AB10" s="84"/>
    </row>
    <row r="11" spans="2:28" s="80" customFormat="1" ht="15" x14ac:dyDescent="0.25">
      <c r="B11" s="74"/>
      <c r="C11" s="75" t="s">
        <v>116</v>
      </c>
      <c r="D11" s="126" t="s">
        <v>97</v>
      </c>
      <c r="E11" s="126" t="s">
        <v>37</v>
      </c>
      <c r="F11" s="126" t="s">
        <v>79</v>
      </c>
      <c r="G11" s="134">
        <v>117247.67</v>
      </c>
      <c r="H11" s="76"/>
      <c r="I11" s="90">
        <v>3.3999999999999998E-3</v>
      </c>
      <c r="J11" s="77">
        <f t="shared" si="0"/>
        <v>398.64207799999997</v>
      </c>
      <c r="K11" s="76"/>
      <c r="L11" s="90">
        <v>0</v>
      </c>
      <c r="M11" s="77">
        <f t="shared" si="1"/>
        <v>0</v>
      </c>
      <c r="N11" s="76"/>
      <c r="O11" s="90">
        <v>1.2500000000000001E-2</v>
      </c>
      <c r="P11" s="77">
        <f t="shared" si="2"/>
        <v>1465.595875</v>
      </c>
      <c r="Q11" s="71"/>
      <c r="R11" s="78">
        <f t="shared" si="3"/>
        <v>1.5900000000000001E-2</v>
      </c>
      <c r="S11" s="76"/>
      <c r="T11" s="90">
        <v>0</v>
      </c>
      <c r="U11" s="77">
        <f t="shared" si="4"/>
        <v>0</v>
      </c>
      <c r="V11" s="65"/>
      <c r="X11" s="85"/>
      <c r="Y11" s="86"/>
      <c r="Z11" s="83"/>
      <c r="AA11" s="86"/>
      <c r="AB11" s="84"/>
    </row>
    <row r="12" spans="2:28" s="80" customFormat="1" ht="15" x14ac:dyDescent="0.25">
      <c r="B12" s="74"/>
      <c r="C12" s="75" t="s">
        <v>50</v>
      </c>
      <c r="D12" s="135" t="s">
        <v>98</v>
      </c>
      <c r="E12" s="126" t="s">
        <v>37</v>
      </c>
      <c r="F12" s="126" t="s">
        <v>121</v>
      </c>
      <c r="G12" s="134">
        <v>1511.4099999999999</v>
      </c>
      <c r="H12" s="76"/>
      <c r="I12" s="90">
        <v>8.8999999999999999E-3</v>
      </c>
      <c r="J12" s="77">
        <f t="shared" si="0"/>
        <v>13.451548999999998</v>
      </c>
      <c r="K12" s="76"/>
      <c r="L12" s="90"/>
      <c r="M12" s="77">
        <f t="shared" si="1"/>
        <v>0</v>
      </c>
      <c r="N12" s="76"/>
      <c r="O12" s="90">
        <v>1.2500000000000001E-2</v>
      </c>
      <c r="P12" s="77">
        <f t="shared" si="2"/>
        <v>18.892624999999999</v>
      </c>
      <c r="Q12" s="71"/>
      <c r="R12" s="78">
        <f t="shared" si="3"/>
        <v>2.1400000000000002E-2</v>
      </c>
      <c r="S12" s="76"/>
      <c r="T12" s="90">
        <v>4.0000000000000001E-3</v>
      </c>
      <c r="U12" s="77">
        <f t="shared" si="4"/>
        <v>6.0456399999999997</v>
      </c>
      <c r="V12" s="65"/>
      <c r="X12" s="85"/>
      <c r="Y12" s="86"/>
      <c r="Z12" s="83"/>
      <c r="AA12" s="86"/>
      <c r="AB12" s="84"/>
    </row>
    <row r="13" spans="2:28" s="80" customFormat="1" ht="15" x14ac:dyDescent="0.25">
      <c r="B13" s="74"/>
      <c r="C13" s="75" t="s">
        <v>52</v>
      </c>
      <c r="D13" s="135" t="s">
        <v>131</v>
      </c>
      <c r="E13" s="126" t="s">
        <v>37</v>
      </c>
      <c r="F13" s="126" t="s">
        <v>123</v>
      </c>
      <c r="G13" s="134">
        <v>8301.9599999999991</v>
      </c>
      <c r="H13" s="76"/>
      <c r="I13" s="90">
        <v>5.5999999999999999E-3</v>
      </c>
      <c r="J13" s="77">
        <f t="shared" si="0"/>
        <v>46.490975999999996</v>
      </c>
      <c r="K13" s="76"/>
      <c r="L13" s="90">
        <v>0</v>
      </c>
      <c r="M13" s="77">
        <f t="shared" si="1"/>
        <v>0</v>
      </c>
      <c r="N13" s="76"/>
      <c r="O13" s="90">
        <v>1.2500000000000001E-2</v>
      </c>
      <c r="P13" s="77">
        <f t="shared" si="2"/>
        <v>103.77449999999999</v>
      </c>
      <c r="Q13" s="71"/>
      <c r="R13" s="78">
        <f t="shared" si="3"/>
        <v>1.8100000000000002E-2</v>
      </c>
      <c r="S13" s="76"/>
      <c r="T13" s="90">
        <v>2.0999999999999999E-3</v>
      </c>
      <c r="U13" s="77">
        <f t="shared" si="4"/>
        <v>17.434115999999996</v>
      </c>
      <c r="V13" s="65"/>
      <c r="X13" s="81"/>
      <c r="Y13" s="82"/>
      <c r="Z13" s="83"/>
      <c r="AA13" s="82"/>
      <c r="AB13" s="84"/>
    </row>
    <row r="14" spans="2:28" s="80" customFormat="1" ht="15" x14ac:dyDescent="0.25">
      <c r="B14" s="74"/>
      <c r="C14" s="75" t="s">
        <v>51</v>
      </c>
      <c r="D14" s="135" t="s">
        <v>99</v>
      </c>
      <c r="E14" s="126" t="s">
        <v>37</v>
      </c>
      <c r="F14" s="126" t="s">
        <v>121</v>
      </c>
      <c r="G14" s="136">
        <v>518</v>
      </c>
      <c r="H14" s="76"/>
      <c r="I14" s="90">
        <v>1.35E-2</v>
      </c>
      <c r="J14" s="77">
        <f t="shared" si="0"/>
        <v>6.9930000000000003</v>
      </c>
      <c r="K14" s="76"/>
      <c r="L14" s="90">
        <v>0</v>
      </c>
      <c r="M14" s="77">
        <f t="shared" si="1"/>
        <v>0</v>
      </c>
      <c r="N14" s="76"/>
      <c r="O14" s="90">
        <v>1.2500000000000001E-2</v>
      </c>
      <c r="P14" s="77">
        <f t="shared" si="2"/>
        <v>6.4750000000000005</v>
      </c>
      <c r="Q14" s="71"/>
      <c r="R14" s="78">
        <f t="shared" si="3"/>
        <v>2.6000000000000002E-2</v>
      </c>
      <c r="S14" s="76"/>
      <c r="T14" s="90">
        <v>6.4999999999999997E-3</v>
      </c>
      <c r="U14" s="77">
        <f t="shared" si="4"/>
        <v>3.367</v>
      </c>
      <c r="V14" s="65"/>
      <c r="X14" s="87"/>
      <c r="Y14" s="88"/>
      <c r="Z14" s="83"/>
      <c r="AA14" s="88"/>
      <c r="AB14" s="84"/>
    </row>
    <row r="15" spans="2:28" s="80" customFormat="1" ht="15" x14ac:dyDescent="0.25">
      <c r="B15" s="74"/>
      <c r="C15" s="75" t="s">
        <v>51</v>
      </c>
      <c r="D15" s="135" t="s">
        <v>100</v>
      </c>
      <c r="E15" s="126" t="s">
        <v>37</v>
      </c>
      <c r="F15" s="126" t="s">
        <v>79</v>
      </c>
      <c r="G15" s="136">
        <v>474.05</v>
      </c>
      <c r="H15" s="76"/>
      <c r="I15" s="90">
        <v>1.14E-2</v>
      </c>
      <c r="J15" s="77">
        <f t="shared" si="0"/>
        <v>5.4041700000000006</v>
      </c>
      <c r="K15" s="76"/>
      <c r="L15" s="90">
        <v>0</v>
      </c>
      <c r="M15" s="77">
        <f t="shared" si="1"/>
        <v>0</v>
      </c>
      <c r="N15" s="76"/>
      <c r="O15" s="90">
        <v>1.2500000000000001E-2</v>
      </c>
      <c r="P15" s="77">
        <f t="shared" si="2"/>
        <v>5.9256250000000001</v>
      </c>
      <c r="Q15" s="71"/>
      <c r="R15" s="78">
        <f t="shared" si="3"/>
        <v>2.3900000000000001E-2</v>
      </c>
      <c r="S15" s="76"/>
      <c r="T15" s="90">
        <v>3.5000000000000001E-3</v>
      </c>
      <c r="U15" s="77">
        <f t="shared" si="4"/>
        <v>1.6591750000000001</v>
      </c>
      <c r="V15" s="65"/>
      <c r="X15" s="87"/>
      <c r="Y15" s="88"/>
      <c r="Z15" s="83"/>
      <c r="AA15" s="88"/>
      <c r="AB15" s="84"/>
    </row>
    <row r="16" spans="2:28" s="80" customFormat="1" ht="15" x14ac:dyDescent="0.25">
      <c r="B16" s="74"/>
      <c r="C16" s="75" t="s">
        <v>51</v>
      </c>
      <c r="D16" s="135" t="s">
        <v>101</v>
      </c>
      <c r="E16" s="126" t="s">
        <v>37</v>
      </c>
      <c r="F16" s="126" t="s">
        <v>122</v>
      </c>
      <c r="G16" s="136">
        <v>235.94</v>
      </c>
      <c r="H16" s="76"/>
      <c r="I16" s="90">
        <v>6.7999999999999996E-3</v>
      </c>
      <c r="J16" s="77">
        <f t="shared" si="0"/>
        <v>1.6043919999999998</v>
      </c>
      <c r="K16" s="76"/>
      <c r="L16" s="90">
        <v>0</v>
      </c>
      <c r="M16" s="77">
        <f t="shared" si="1"/>
        <v>0</v>
      </c>
      <c r="N16" s="76"/>
      <c r="O16" s="90">
        <v>1.2500000000000001E-2</v>
      </c>
      <c r="P16" s="77">
        <f t="shared" si="2"/>
        <v>2.9492500000000001</v>
      </c>
      <c r="Q16" s="71"/>
      <c r="R16" s="78">
        <f t="shared" si="3"/>
        <v>1.9300000000000001E-2</v>
      </c>
      <c r="S16" s="76"/>
      <c r="T16" s="90">
        <v>3.5000000000000001E-3</v>
      </c>
      <c r="U16" s="77">
        <f t="shared" si="4"/>
        <v>0.82579000000000002</v>
      </c>
      <c r="V16" s="65"/>
      <c r="X16" s="87"/>
      <c r="Y16" s="88"/>
      <c r="Z16" s="83"/>
      <c r="AA16" s="88"/>
      <c r="AB16" s="84"/>
    </row>
    <row r="17" spans="2:28" s="80" customFormat="1" ht="15" x14ac:dyDescent="0.25">
      <c r="B17" s="74"/>
      <c r="C17" s="75" t="s">
        <v>52</v>
      </c>
      <c r="D17" s="135" t="s">
        <v>102</v>
      </c>
      <c r="E17" s="126" t="s">
        <v>37</v>
      </c>
      <c r="F17" s="126" t="s">
        <v>79</v>
      </c>
      <c r="G17" s="136">
        <v>102.62</v>
      </c>
      <c r="H17" s="76"/>
      <c r="I17" s="90">
        <v>1.21E-2</v>
      </c>
      <c r="J17" s="77">
        <f t="shared" si="0"/>
        <v>1.2417020000000001</v>
      </c>
      <c r="K17" s="76"/>
      <c r="L17" s="90">
        <v>0</v>
      </c>
      <c r="M17" s="77">
        <f t="shared" si="1"/>
        <v>0</v>
      </c>
      <c r="N17" s="76"/>
      <c r="O17" s="90">
        <v>1.2500000000000001E-2</v>
      </c>
      <c r="P17" s="77">
        <f t="shared" si="2"/>
        <v>1.2827500000000001</v>
      </c>
      <c r="Q17" s="71"/>
      <c r="R17" s="78">
        <f t="shared" si="3"/>
        <v>2.46E-2</v>
      </c>
      <c r="S17" s="76"/>
      <c r="T17" s="90">
        <v>3.5000000000000001E-3</v>
      </c>
      <c r="U17" s="77">
        <f t="shared" si="4"/>
        <v>0.35917000000000004</v>
      </c>
      <c r="V17" s="65"/>
      <c r="X17" s="87"/>
      <c r="Y17" s="88"/>
      <c r="Z17" s="83"/>
      <c r="AA17" s="88"/>
      <c r="AB17" s="84"/>
    </row>
    <row r="18" spans="2:28" s="80" customFormat="1" ht="15" x14ac:dyDescent="0.25">
      <c r="B18" s="74"/>
      <c r="C18" s="75" t="s">
        <v>52</v>
      </c>
      <c r="D18" s="135" t="s">
        <v>132</v>
      </c>
      <c r="E18" s="126" t="s">
        <v>37</v>
      </c>
      <c r="F18" s="126" t="s">
        <v>123</v>
      </c>
      <c r="G18" s="134">
        <v>15955.960000000001</v>
      </c>
      <c r="H18" s="76"/>
      <c r="I18" s="90">
        <v>5.7999999999999996E-3</v>
      </c>
      <c r="J18" s="77">
        <f t="shared" si="0"/>
        <v>92.544567999999998</v>
      </c>
      <c r="K18" s="76"/>
      <c r="L18" s="90">
        <v>0</v>
      </c>
      <c r="M18" s="77">
        <f t="shared" si="1"/>
        <v>0</v>
      </c>
      <c r="N18" s="76"/>
      <c r="O18" s="90">
        <v>1.2500000000000001E-2</v>
      </c>
      <c r="P18" s="77">
        <f t="shared" si="2"/>
        <v>199.44950000000003</v>
      </c>
      <c r="Q18" s="71"/>
      <c r="R18" s="78">
        <f t="shared" si="3"/>
        <v>1.83E-2</v>
      </c>
      <c r="S18" s="76"/>
      <c r="T18" s="90">
        <v>3.0000000000000001E-3</v>
      </c>
      <c r="U18" s="77">
        <f t="shared" si="4"/>
        <v>47.867880000000007</v>
      </c>
      <c r="V18" s="65"/>
      <c r="X18" s="87"/>
      <c r="Y18" s="88"/>
      <c r="Z18" s="83"/>
      <c r="AA18" s="88"/>
      <c r="AB18" s="84"/>
    </row>
    <row r="19" spans="2:28" s="80" customFormat="1" ht="15" x14ac:dyDescent="0.25">
      <c r="B19" s="74"/>
      <c r="C19" s="75" t="s">
        <v>52</v>
      </c>
      <c r="D19" s="135" t="s">
        <v>133</v>
      </c>
      <c r="E19" s="126" t="s">
        <v>37</v>
      </c>
      <c r="F19" s="126" t="s">
        <v>123</v>
      </c>
      <c r="G19" s="134">
        <v>12742.78</v>
      </c>
      <c r="H19" s="76"/>
      <c r="I19" s="90">
        <v>4.4000000000000003E-3</v>
      </c>
      <c r="J19" s="77">
        <f t="shared" si="0"/>
        <v>56.068232000000009</v>
      </c>
      <c r="K19" s="76"/>
      <c r="L19" s="90">
        <v>0</v>
      </c>
      <c r="M19" s="77">
        <f t="shared" si="1"/>
        <v>0</v>
      </c>
      <c r="N19" s="76"/>
      <c r="O19" s="90">
        <v>1.2500000000000001E-2</v>
      </c>
      <c r="P19" s="77">
        <f t="shared" si="2"/>
        <v>159.28475000000003</v>
      </c>
      <c r="Q19" s="71"/>
      <c r="R19" s="78">
        <f t="shared" si="3"/>
        <v>1.6900000000000002E-2</v>
      </c>
      <c r="S19" s="76"/>
      <c r="T19" s="90">
        <v>3.0000000000000001E-3</v>
      </c>
      <c r="U19" s="77">
        <f t="shared" si="4"/>
        <v>38.228340000000003</v>
      </c>
      <c r="V19" s="65"/>
      <c r="X19" s="87"/>
      <c r="Y19" s="88"/>
      <c r="Z19" s="83"/>
      <c r="AA19" s="88"/>
      <c r="AB19" s="84"/>
    </row>
    <row r="20" spans="2:28" s="80" customFormat="1" ht="15" x14ac:dyDescent="0.25">
      <c r="B20" s="74"/>
      <c r="C20" s="75" t="s">
        <v>52</v>
      </c>
      <c r="D20" s="135" t="s">
        <v>134</v>
      </c>
      <c r="E20" s="126" t="s">
        <v>37</v>
      </c>
      <c r="F20" s="126" t="s">
        <v>123</v>
      </c>
      <c r="G20" s="134">
        <v>2464.4299999999998</v>
      </c>
      <c r="H20" s="76"/>
      <c r="I20" s="90">
        <v>6.8999999999999999E-3</v>
      </c>
      <c r="J20" s="77">
        <f t="shared" si="0"/>
        <v>17.004566999999998</v>
      </c>
      <c r="K20" s="76"/>
      <c r="L20" s="90">
        <v>0</v>
      </c>
      <c r="M20" s="77">
        <f t="shared" si="1"/>
        <v>0</v>
      </c>
      <c r="N20" s="76"/>
      <c r="O20" s="90">
        <v>1.2500000000000001E-2</v>
      </c>
      <c r="P20" s="77">
        <f t="shared" si="2"/>
        <v>30.805374999999998</v>
      </c>
      <c r="Q20" s="71"/>
      <c r="R20" s="78">
        <f t="shared" si="3"/>
        <v>1.9400000000000001E-2</v>
      </c>
      <c r="S20" s="76"/>
      <c r="T20" s="90">
        <v>3.0000000000000001E-3</v>
      </c>
      <c r="U20" s="77">
        <f t="shared" si="4"/>
        <v>7.3932899999999995</v>
      </c>
      <c r="V20" s="65"/>
      <c r="X20" s="87"/>
      <c r="Y20" s="88"/>
      <c r="Z20" s="83"/>
      <c r="AA20" s="88"/>
      <c r="AB20" s="84"/>
    </row>
    <row r="21" spans="2:28" s="80" customFormat="1" ht="15" x14ac:dyDescent="0.25">
      <c r="B21" s="74"/>
      <c r="C21" s="75" t="s">
        <v>52</v>
      </c>
      <c r="D21" s="135" t="s">
        <v>136</v>
      </c>
      <c r="E21" s="126" t="s">
        <v>37</v>
      </c>
      <c r="F21" s="126" t="s">
        <v>123</v>
      </c>
      <c r="G21" s="134">
        <v>112.33</v>
      </c>
      <c r="H21" s="76"/>
      <c r="I21" s="90">
        <v>7.3000000000000001E-3</v>
      </c>
      <c r="J21" s="77">
        <f t="shared" si="0"/>
        <v>0.82000899999999999</v>
      </c>
      <c r="K21" s="76"/>
      <c r="L21" s="90">
        <v>0</v>
      </c>
      <c r="M21" s="77">
        <f t="shared" si="1"/>
        <v>0</v>
      </c>
      <c r="N21" s="76"/>
      <c r="O21" s="90">
        <v>1.2500000000000001E-2</v>
      </c>
      <c r="P21" s="77">
        <f t="shared" si="2"/>
        <v>1.4041250000000001</v>
      </c>
      <c r="Q21" s="71"/>
      <c r="R21" s="78">
        <f t="shared" si="3"/>
        <v>1.9800000000000002E-2</v>
      </c>
      <c r="S21" s="76"/>
      <c r="T21" s="90">
        <v>2.8E-3</v>
      </c>
      <c r="U21" s="77">
        <f t="shared" si="4"/>
        <v>0.31452399999999997</v>
      </c>
      <c r="V21" s="65"/>
      <c r="X21" s="87"/>
      <c r="Y21" s="88"/>
      <c r="Z21" s="83"/>
      <c r="AA21" s="88"/>
      <c r="AB21" s="84"/>
    </row>
    <row r="22" spans="2:28" s="80" customFormat="1" ht="15" x14ac:dyDescent="0.25">
      <c r="B22" s="74"/>
      <c r="C22" s="75" t="s">
        <v>54</v>
      </c>
      <c r="D22" s="135" t="s">
        <v>128</v>
      </c>
      <c r="E22" s="126" t="s">
        <v>37</v>
      </c>
      <c r="F22" s="126" t="s">
        <v>126</v>
      </c>
      <c r="G22" s="134">
        <v>7857.07</v>
      </c>
      <c r="H22" s="76"/>
      <c r="I22" s="90">
        <v>7.4999999999999997E-3</v>
      </c>
      <c r="J22" s="77">
        <f t="shared" si="0"/>
        <v>58.928024999999998</v>
      </c>
      <c r="K22" s="76"/>
      <c r="L22" s="90">
        <v>0</v>
      </c>
      <c r="M22" s="77">
        <f t="shared" si="1"/>
        <v>0</v>
      </c>
      <c r="N22" s="76"/>
      <c r="O22" s="90">
        <v>1.2500000000000001E-2</v>
      </c>
      <c r="P22" s="77">
        <f t="shared" si="2"/>
        <v>98.213374999999999</v>
      </c>
      <c r="Q22" s="71"/>
      <c r="R22" s="78">
        <f t="shared" si="3"/>
        <v>0.02</v>
      </c>
      <c r="S22" s="76"/>
      <c r="T22" s="90">
        <v>3.0999999999999999E-3</v>
      </c>
      <c r="U22" s="77">
        <f t="shared" si="4"/>
        <v>24.356916999999999</v>
      </c>
      <c r="V22" s="65"/>
      <c r="X22" s="87"/>
      <c r="Y22" s="88"/>
      <c r="Z22" s="83"/>
      <c r="AA22" s="88"/>
      <c r="AB22" s="84"/>
    </row>
    <row r="23" spans="2:28" s="80" customFormat="1" ht="15" x14ac:dyDescent="0.25">
      <c r="B23" s="74"/>
      <c r="C23" s="75" t="s">
        <v>55</v>
      </c>
      <c r="D23" s="135" t="s">
        <v>139</v>
      </c>
      <c r="E23" s="126" t="s">
        <v>37</v>
      </c>
      <c r="F23" s="126" t="s">
        <v>123</v>
      </c>
      <c r="G23" s="134">
        <v>6.67</v>
      </c>
      <c r="H23" s="76"/>
      <c r="I23" s="90">
        <v>8.6E-3</v>
      </c>
      <c r="J23" s="77">
        <f t="shared" si="0"/>
        <v>5.7361999999999996E-2</v>
      </c>
      <c r="K23" s="76"/>
      <c r="L23" s="90">
        <v>0</v>
      </c>
      <c r="M23" s="77">
        <f t="shared" si="1"/>
        <v>0</v>
      </c>
      <c r="N23" s="76"/>
      <c r="O23" s="90">
        <v>1.2500000000000001E-2</v>
      </c>
      <c r="P23" s="77">
        <f t="shared" si="2"/>
        <v>8.3375000000000005E-2</v>
      </c>
      <c r="Q23" s="71"/>
      <c r="R23" s="78">
        <f t="shared" si="3"/>
        <v>2.1100000000000001E-2</v>
      </c>
      <c r="S23" s="76"/>
      <c r="T23" s="90">
        <v>3.0000000000000001E-3</v>
      </c>
      <c r="U23" s="77">
        <f t="shared" si="4"/>
        <v>2.001E-2</v>
      </c>
      <c r="V23" s="65"/>
    </row>
    <row r="24" spans="2:28" s="80" customFormat="1" ht="15" x14ac:dyDescent="0.25">
      <c r="B24" s="74"/>
      <c r="C24" s="75" t="s">
        <v>56</v>
      </c>
      <c r="D24" s="135" t="s">
        <v>137</v>
      </c>
      <c r="E24" s="126" t="s">
        <v>37</v>
      </c>
      <c r="F24" s="126" t="s">
        <v>135</v>
      </c>
      <c r="G24" s="134">
        <v>936.1099999999999</v>
      </c>
      <c r="H24" s="76"/>
      <c r="I24" s="90">
        <v>1.2500000000000001E-2</v>
      </c>
      <c r="J24" s="77">
        <f t="shared" si="0"/>
        <v>11.701374999999999</v>
      </c>
      <c r="K24" s="76"/>
      <c r="L24" s="90">
        <v>0</v>
      </c>
      <c r="M24" s="77">
        <f t="shared" si="1"/>
        <v>0</v>
      </c>
      <c r="N24" s="76"/>
      <c r="O24" s="90">
        <v>1.2500000000000001E-2</v>
      </c>
      <c r="P24" s="77">
        <f t="shared" si="2"/>
        <v>11.701374999999999</v>
      </c>
      <c r="Q24" s="71"/>
      <c r="R24" s="78">
        <f t="shared" si="3"/>
        <v>2.5000000000000001E-2</v>
      </c>
      <c r="S24" s="76"/>
      <c r="T24" s="90">
        <v>5.4000000000000003E-3</v>
      </c>
      <c r="U24" s="77">
        <f t="shared" si="4"/>
        <v>5.0549939999999998</v>
      </c>
      <c r="V24" s="65"/>
    </row>
    <row r="25" spans="2:28" s="80" customFormat="1" ht="15" x14ac:dyDescent="0.25">
      <c r="B25" s="74"/>
      <c r="C25" s="75" t="s">
        <v>55</v>
      </c>
      <c r="D25" s="135" t="s">
        <v>140</v>
      </c>
      <c r="E25" s="126" t="s">
        <v>37</v>
      </c>
      <c r="F25" s="126" t="s">
        <v>123</v>
      </c>
      <c r="G25" s="134">
        <v>7754.03</v>
      </c>
      <c r="H25" s="76"/>
      <c r="I25" s="90">
        <v>5.0000000000000001E-3</v>
      </c>
      <c r="J25" s="77">
        <f t="shared" si="0"/>
        <v>38.770150000000001</v>
      </c>
      <c r="K25" s="76"/>
      <c r="L25" s="90">
        <v>0</v>
      </c>
      <c r="M25" s="77">
        <f t="shared" si="1"/>
        <v>0</v>
      </c>
      <c r="N25" s="76"/>
      <c r="O25" s="90">
        <v>1.2500000000000001E-2</v>
      </c>
      <c r="P25" s="77">
        <f t="shared" si="2"/>
        <v>96.925375000000003</v>
      </c>
      <c r="Q25" s="71"/>
      <c r="R25" s="78">
        <f t="shared" si="3"/>
        <v>1.7500000000000002E-2</v>
      </c>
      <c r="S25" s="76"/>
      <c r="T25" s="90">
        <v>3.0000000000000001E-3</v>
      </c>
      <c r="U25" s="77">
        <f t="shared" si="4"/>
        <v>23.262090000000001</v>
      </c>
      <c r="V25" s="65"/>
    </row>
    <row r="26" spans="2:28" s="80" customFormat="1" ht="15" x14ac:dyDescent="0.25">
      <c r="B26" s="74"/>
      <c r="C26" s="75" t="s">
        <v>55</v>
      </c>
      <c r="D26" s="135" t="s">
        <v>147</v>
      </c>
      <c r="E26" s="126" t="s">
        <v>37</v>
      </c>
      <c r="F26" s="126" t="s">
        <v>79</v>
      </c>
      <c r="G26" s="134">
        <v>1706.64</v>
      </c>
      <c r="H26" s="76"/>
      <c r="I26" s="90">
        <v>1.04E-2</v>
      </c>
      <c r="J26" s="77">
        <f t="shared" si="0"/>
        <v>17.749056</v>
      </c>
      <c r="K26" s="76"/>
      <c r="L26" s="90">
        <v>0</v>
      </c>
      <c r="M26" s="77">
        <f t="shared" si="1"/>
        <v>0</v>
      </c>
      <c r="N26" s="76"/>
      <c r="O26" s="90">
        <v>1.2500000000000001E-2</v>
      </c>
      <c r="P26" s="77">
        <f t="shared" si="2"/>
        <v>21.333000000000002</v>
      </c>
      <c r="Q26" s="71"/>
      <c r="R26" s="78">
        <f t="shared" si="3"/>
        <v>2.29E-2</v>
      </c>
      <c r="S26" s="76"/>
      <c r="T26" s="90">
        <v>3.5000000000000001E-3</v>
      </c>
      <c r="U26" s="77">
        <f t="shared" si="4"/>
        <v>5.9732400000000005</v>
      </c>
      <c r="V26" s="65"/>
    </row>
    <row r="27" spans="2:28" s="80" customFormat="1" ht="15" x14ac:dyDescent="0.25">
      <c r="B27" s="74"/>
      <c r="C27" s="75" t="s">
        <v>53</v>
      </c>
      <c r="D27" s="135" t="s">
        <v>148</v>
      </c>
      <c r="E27" s="126" t="s">
        <v>37</v>
      </c>
      <c r="F27" s="126" t="s">
        <v>123</v>
      </c>
      <c r="G27" s="134">
        <v>589.51</v>
      </c>
      <c r="H27" s="76"/>
      <c r="I27" s="90">
        <v>8.3999999999999995E-3</v>
      </c>
      <c r="J27" s="77">
        <f t="shared" si="0"/>
        <v>4.9518839999999997</v>
      </c>
      <c r="K27" s="76"/>
      <c r="L27" s="90">
        <v>0</v>
      </c>
      <c r="M27" s="77">
        <f t="shared" si="1"/>
        <v>0</v>
      </c>
      <c r="N27" s="76"/>
      <c r="O27" s="90">
        <v>1.2500000000000001E-2</v>
      </c>
      <c r="P27" s="77">
        <f t="shared" si="2"/>
        <v>7.3688750000000001</v>
      </c>
      <c r="Q27" s="71"/>
      <c r="R27" s="78">
        <f t="shared" si="3"/>
        <v>2.0900000000000002E-2</v>
      </c>
      <c r="S27" s="76"/>
      <c r="T27" s="90">
        <v>3.0000000000000001E-3</v>
      </c>
      <c r="U27" s="77">
        <f t="shared" si="4"/>
        <v>1.7685299999999999</v>
      </c>
      <c r="V27" s="65"/>
      <c r="X27" s="87"/>
      <c r="Y27" s="88"/>
      <c r="Z27" s="83"/>
      <c r="AA27" s="88"/>
      <c r="AB27" s="84"/>
    </row>
    <row r="28" spans="2:28" s="80" customFormat="1" ht="15" x14ac:dyDescent="0.25">
      <c r="B28" s="74"/>
      <c r="C28" s="75" t="s">
        <v>57</v>
      </c>
      <c r="D28" s="135" t="s">
        <v>103</v>
      </c>
      <c r="E28" s="126" t="s">
        <v>37</v>
      </c>
      <c r="F28" s="126" t="s">
        <v>123</v>
      </c>
      <c r="G28" s="134">
        <v>10104.16</v>
      </c>
      <c r="H28" s="76"/>
      <c r="I28" s="90">
        <v>7.4999999999999997E-3</v>
      </c>
      <c r="J28" s="77">
        <f t="shared" si="0"/>
        <v>75.781199999999998</v>
      </c>
      <c r="K28" s="76"/>
      <c r="L28" s="90">
        <v>0</v>
      </c>
      <c r="M28" s="77">
        <f t="shared" si="1"/>
        <v>0</v>
      </c>
      <c r="N28" s="76"/>
      <c r="O28" s="90">
        <v>1.2500000000000001E-2</v>
      </c>
      <c r="P28" s="77">
        <f t="shared" si="2"/>
        <v>126.30200000000001</v>
      </c>
      <c r="Q28" s="71"/>
      <c r="R28" s="78">
        <f t="shared" si="3"/>
        <v>0.02</v>
      </c>
      <c r="S28" s="76"/>
      <c r="T28" s="90">
        <v>3.0999999999999999E-3</v>
      </c>
      <c r="U28" s="77">
        <f t="shared" si="4"/>
        <v>31.322896</v>
      </c>
      <c r="V28" s="65"/>
      <c r="X28" s="87"/>
      <c r="Y28" s="88"/>
      <c r="Z28" s="83"/>
      <c r="AA28" s="88"/>
      <c r="AB28" s="84"/>
    </row>
    <row r="29" spans="2:28" s="80" customFormat="1" ht="15" x14ac:dyDescent="0.25">
      <c r="B29" s="74"/>
      <c r="C29" s="75" t="s">
        <v>58</v>
      </c>
      <c r="D29" s="135" t="s">
        <v>104</v>
      </c>
      <c r="E29" s="126" t="s">
        <v>37</v>
      </c>
      <c r="F29" s="126" t="s">
        <v>123</v>
      </c>
      <c r="G29" s="134">
        <v>533.20000000000005</v>
      </c>
      <c r="H29" s="76"/>
      <c r="I29" s="90">
        <v>8.5000000000000006E-3</v>
      </c>
      <c r="J29" s="77">
        <f t="shared" si="0"/>
        <v>4.5322000000000005</v>
      </c>
      <c r="K29" s="76"/>
      <c r="L29" s="90">
        <v>0</v>
      </c>
      <c r="M29" s="77">
        <f t="shared" si="1"/>
        <v>0</v>
      </c>
      <c r="N29" s="76"/>
      <c r="O29" s="90">
        <v>1.2500000000000001E-2</v>
      </c>
      <c r="P29" s="77">
        <f t="shared" si="2"/>
        <v>6.6650000000000009</v>
      </c>
      <c r="Q29" s="71"/>
      <c r="R29" s="78">
        <f t="shared" si="3"/>
        <v>2.1000000000000001E-2</v>
      </c>
      <c r="S29" s="76"/>
      <c r="T29" s="90">
        <v>3.0999999999999999E-3</v>
      </c>
      <c r="U29" s="77">
        <f t="shared" si="4"/>
        <v>1.6529200000000002</v>
      </c>
      <c r="V29" s="65"/>
      <c r="X29" s="87"/>
      <c r="Y29" s="88"/>
      <c r="Z29" s="83"/>
      <c r="AA29" s="88"/>
      <c r="AB29" s="84"/>
    </row>
    <row r="30" spans="2:28" s="80" customFormat="1" ht="15" x14ac:dyDescent="0.25">
      <c r="B30" s="74"/>
      <c r="C30" s="75" t="s">
        <v>59</v>
      </c>
      <c r="D30" s="135" t="s">
        <v>105</v>
      </c>
      <c r="E30" s="126" t="s">
        <v>37</v>
      </c>
      <c r="F30" s="126" t="s">
        <v>124</v>
      </c>
      <c r="G30" s="134">
        <v>1018.6600000000001</v>
      </c>
      <c r="H30" s="76"/>
      <c r="I30" s="90">
        <v>1.2999999999999999E-2</v>
      </c>
      <c r="J30" s="77">
        <f t="shared" si="0"/>
        <v>13.24258</v>
      </c>
      <c r="K30" s="76"/>
      <c r="L30" s="90">
        <v>0</v>
      </c>
      <c r="M30" s="77">
        <f t="shared" si="1"/>
        <v>0</v>
      </c>
      <c r="N30" s="76"/>
      <c r="O30" s="90">
        <v>1.2500000000000001E-2</v>
      </c>
      <c r="P30" s="77">
        <f t="shared" si="2"/>
        <v>12.733250000000002</v>
      </c>
      <c r="Q30" s="71"/>
      <c r="R30" s="78">
        <f t="shared" si="3"/>
        <v>2.5500000000000002E-2</v>
      </c>
      <c r="S30" s="76"/>
      <c r="T30" s="90">
        <v>2.5000000000000001E-3</v>
      </c>
      <c r="U30" s="77">
        <f t="shared" si="4"/>
        <v>2.5466500000000001</v>
      </c>
      <c r="V30" s="65"/>
    </row>
    <row r="31" spans="2:28" s="80" customFormat="1" ht="15" x14ac:dyDescent="0.25">
      <c r="B31" s="74"/>
      <c r="C31" s="75" t="s">
        <v>60</v>
      </c>
      <c r="D31" s="135" t="s">
        <v>138</v>
      </c>
      <c r="E31" s="126" t="s">
        <v>37</v>
      </c>
      <c r="F31" s="126" t="s">
        <v>135</v>
      </c>
      <c r="G31" s="134">
        <v>677.94</v>
      </c>
      <c r="H31" s="76"/>
      <c r="I31" s="90">
        <v>8.6E-3</v>
      </c>
      <c r="J31" s="77">
        <f t="shared" si="0"/>
        <v>5.8302840000000007</v>
      </c>
      <c r="K31" s="76"/>
      <c r="L31" s="90">
        <v>0</v>
      </c>
      <c r="M31" s="77">
        <f t="shared" si="1"/>
        <v>0</v>
      </c>
      <c r="N31" s="76"/>
      <c r="O31" s="90">
        <v>1.2500000000000001E-2</v>
      </c>
      <c r="P31" s="77">
        <f t="shared" si="2"/>
        <v>8.4742500000000014</v>
      </c>
      <c r="Q31" s="71"/>
      <c r="R31" s="78">
        <f t="shared" si="3"/>
        <v>2.1100000000000001E-2</v>
      </c>
      <c r="S31" s="76"/>
      <c r="T31" s="90">
        <v>5.3E-3</v>
      </c>
      <c r="U31" s="77">
        <f t="shared" si="4"/>
        <v>3.5930820000000003</v>
      </c>
      <c r="V31" s="65"/>
    </row>
    <row r="32" spans="2:28" s="80" customFormat="1" ht="15" x14ac:dyDescent="0.25">
      <c r="B32" s="74"/>
      <c r="C32" s="75" t="s">
        <v>61</v>
      </c>
      <c r="D32" s="135" t="s">
        <v>127</v>
      </c>
      <c r="E32" s="126" t="s">
        <v>37</v>
      </c>
      <c r="F32" s="126" t="s">
        <v>125</v>
      </c>
      <c r="G32" s="136">
        <v>600.52</v>
      </c>
      <c r="H32" s="76"/>
      <c r="I32" s="90">
        <v>8.9999999999999993E-3</v>
      </c>
      <c r="J32" s="77">
        <f t="shared" ref="J32:J45" si="5">G32*I32</f>
        <v>5.404679999999999</v>
      </c>
      <c r="K32" s="76"/>
      <c r="L32" s="90">
        <v>0</v>
      </c>
      <c r="M32" s="77">
        <f t="shared" ref="M32:M45" si="6">G32*L32</f>
        <v>0</v>
      </c>
      <c r="N32" s="76"/>
      <c r="O32" s="90">
        <v>1.2500000000000001E-2</v>
      </c>
      <c r="P32" s="77">
        <f t="shared" ref="P32:P45" si="7">G32*O32</f>
        <v>7.5065</v>
      </c>
      <c r="Q32" s="71"/>
      <c r="R32" s="78">
        <f t="shared" ref="R32:R45" si="8">I32+L32+O32</f>
        <v>2.1499999999999998E-2</v>
      </c>
      <c r="S32" s="76"/>
      <c r="T32" s="90">
        <v>5.4999999999999997E-3</v>
      </c>
      <c r="U32" s="77">
        <f t="shared" ref="U32:U45" si="9">G32*T32</f>
        <v>3.3028599999999999</v>
      </c>
      <c r="V32" s="65"/>
    </row>
    <row r="33" spans="2:22" s="80" customFormat="1" ht="15" x14ac:dyDescent="0.25">
      <c r="B33" s="74"/>
      <c r="C33" s="75" t="s">
        <v>117</v>
      </c>
      <c r="D33" s="135" t="s">
        <v>106</v>
      </c>
      <c r="E33" s="126" t="s">
        <v>37</v>
      </c>
      <c r="F33" s="126" t="s">
        <v>125</v>
      </c>
      <c r="G33" s="134">
        <v>16699.64</v>
      </c>
      <c r="H33" s="76"/>
      <c r="I33" s="90">
        <v>7.4000000000000003E-3</v>
      </c>
      <c r="J33" s="77">
        <f t="shared" si="5"/>
        <v>123.577336</v>
      </c>
      <c r="K33" s="76"/>
      <c r="L33" s="90">
        <v>0</v>
      </c>
      <c r="M33" s="77">
        <f t="shared" si="6"/>
        <v>0</v>
      </c>
      <c r="N33" s="76"/>
      <c r="O33" s="90">
        <v>1.2500000000000001E-2</v>
      </c>
      <c r="P33" s="77">
        <f t="shared" si="7"/>
        <v>208.74549999999999</v>
      </c>
      <c r="Q33" s="71"/>
      <c r="R33" s="78">
        <f t="shared" si="8"/>
        <v>1.9900000000000001E-2</v>
      </c>
      <c r="S33" s="76"/>
      <c r="T33" s="90">
        <v>5.3E-3</v>
      </c>
      <c r="U33" s="77">
        <f t="shared" si="9"/>
        <v>88.508091999999991</v>
      </c>
      <c r="V33" s="65"/>
    </row>
    <row r="34" spans="2:22" s="80" customFormat="1" ht="15" x14ac:dyDescent="0.25">
      <c r="B34" s="74"/>
      <c r="C34" s="75" t="s">
        <v>117</v>
      </c>
      <c r="D34" s="135" t="s">
        <v>107</v>
      </c>
      <c r="E34" s="126" t="s">
        <v>37</v>
      </c>
      <c r="F34" s="126" t="s">
        <v>126</v>
      </c>
      <c r="G34" s="134">
        <v>16793.849999999999</v>
      </c>
      <c r="H34" s="76"/>
      <c r="I34" s="90">
        <v>8.2000000000000007E-3</v>
      </c>
      <c r="J34" s="77">
        <f t="shared" si="5"/>
        <v>137.70957000000001</v>
      </c>
      <c r="K34" s="76"/>
      <c r="L34" s="90">
        <v>0</v>
      </c>
      <c r="M34" s="77">
        <f t="shared" si="6"/>
        <v>0</v>
      </c>
      <c r="N34" s="76"/>
      <c r="O34" s="90">
        <v>1.2500000000000001E-2</v>
      </c>
      <c r="P34" s="77">
        <f t="shared" si="7"/>
        <v>209.923125</v>
      </c>
      <c r="Q34" s="71"/>
      <c r="R34" s="78">
        <f t="shared" si="8"/>
        <v>2.0700000000000003E-2</v>
      </c>
      <c r="S34" s="76"/>
      <c r="T34" s="90">
        <v>2.5000000000000001E-3</v>
      </c>
      <c r="U34" s="77">
        <f t="shared" si="9"/>
        <v>41.984624999999994</v>
      </c>
      <c r="V34" s="65"/>
    </row>
    <row r="35" spans="2:22" s="80" customFormat="1" ht="15" x14ac:dyDescent="0.25">
      <c r="B35" s="74"/>
      <c r="C35" s="75" t="s">
        <v>52</v>
      </c>
      <c r="D35" s="135" t="s">
        <v>108</v>
      </c>
      <c r="E35" s="126" t="s">
        <v>37</v>
      </c>
      <c r="F35" s="126" t="s">
        <v>126</v>
      </c>
      <c r="G35" s="134">
        <v>14603.13</v>
      </c>
      <c r="H35" s="76"/>
      <c r="I35" s="90">
        <v>6.4999999999999997E-3</v>
      </c>
      <c r="J35" s="77">
        <f t="shared" si="5"/>
        <v>94.920344999999998</v>
      </c>
      <c r="K35" s="76"/>
      <c r="L35" s="90">
        <v>0</v>
      </c>
      <c r="M35" s="77">
        <f t="shared" si="6"/>
        <v>0</v>
      </c>
      <c r="N35" s="76"/>
      <c r="O35" s="90">
        <v>1.2500000000000001E-2</v>
      </c>
      <c r="P35" s="77">
        <f t="shared" si="7"/>
        <v>182.53912500000001</v>
      </c>
      <c r="Q35" s="71"/>
      <c r="R35" s="78">
        <f t="shared" si="8"/>
        <v>1.9E-2</v>
      </c>
      <c r="S35" s="76"/>
      <c r="T35" s="90">
        <v>2.0999999999999999E-3</v>
      </c>
      <c r="U35" s="77">
        <f t="shared" si="9"/>
        <v>30.666572999999996</v>
      </c>
      <c r="V35" s="65"/>
    </row>
    <row r="36" spans="2:22" s="80" customFormat="1" ht="15" x14ac:dyDescent="0.25">
      <c r="B36" s="74"/>
      <c r="C36" s="75" t="s">
        <v>51</v>
      </c>
      <c r="D36" s="135" t="s">
        <v>109</v>
      </c>
      <c r="E36" s="126" t="s">
        <v>37</v>
      </c>
      <c r="F36" s="126" t="s">
        <v>126</v>
      </c>
      <c r="G36" s="136">
        <v>389.6</v>
      </c>
      <c r="H36" s="76"/>
      <c r="I36" s="90">
        <v>6.6E-3</v>
      </c>
      <c r="J36" s="77">
        <f t="shared" si="5"/>
        <v>2.5713600000000003</v>
      </c>
      <c r="K36" s="76"/>
      <c r="L36" s="90">
        <v>0</v>
      </c>
      <c r="M36" s="77">
        <f t="shared" si="6"/>
        <v>0</v>
      </c>
      <c r="N36" s="76"/>
      <c r="O36" s="90">
        <v>1.2500000000000001E-2</v>
      </c>
      <c r="P36" s="77">
        <f t="shared" si="7"/>
        <v>4.870000000000001</v>
      </c>
      <c r="Q36" s="71"/>
      <c r="R36" s="78">
        <f t="shared" si="8"/>
        <v>1.9099999999999999E-2</v>
      </c>
      <c r="S36" s="76"/>
      <c r="T36" s="90">
        <v>2.0999999999999999E-3</v>
      </c>
      <c r="U36" s="77">
        <f t="shared" si="9"/>
        <v>0.81816</v>
      </c>
      <c r="V36" s="65"/>
    </row>
    <row r="37" spans="2:22" s="80" customFormat="1" ht="15" x14ac:dyDescent="0.25">
      <c r="B37" s="74"/>
      <c r="C37" s="75" t="s">
        <v>51</v>
      </c>
      <c r="D37" s="135" t="s">
        <v>110</v>
      </c>
      <c r="E37" s="126" t="s">
        <v>37</v>
      </c>
      <c r="F37" s="126" t="s">
        <v>126</v>
      </c>
      <c r="G37" s="136">
        <v>1149.6300000000001</v>
      </c>
      <c r="H37" s="76"/>
      <c r="I37" s="90">
        <v>6.0000000000000001E-3</v>
      </c>
      <c r="J37" s="77">
        <f t="shared" si="5"/>
        <v>6.8977800000000009</v>
      </c>
      <c r="K37" s="76"/>
      <c r="L37" s="90">
        <v>0</v>
      </c>
      <c r="M37" s="77">
        <f t="shared" si="6"/>
        <v>0</v>
      </c>
      <c r="N37" s="76"/>
      <c r="O37" s="90">
        <v>1.2500000000000001E-2</v>
      </c>
      <c r="P37" s="77">
        <f t="shared" si="7"/>
        <v>14.370375000000003</v>
      </c>
      <c r="Q37" s="71"/>
      <c r="R37" s="78">
        <f t="shared" si="8"/>
        <v>1.8500000000000003E-2</v>
      </c>
      <c r="S37" s="76"/>
      <c r="T37" s="90">
        <v>3.0000000000000001E-3</v>
      </c>
      <c r="U37" s="77">
        <f t="shared" si="9"/>
        <v>3.4488900000000005</v>
      </c>
      <c r="V37" s="65"/>
    </row>
    <row r="38" spans="2:22" s="80" customFormat="1" ht="15" x14ac:dyDescent="0.25">
      <c r="B38" s="74"/>
      <c r="C38" s="75" t="s">
        <v>118</v>
      </c>
      <c r="D38" s="135" t="s">
        <v>111</v>
      </c>
      <c r="E38" s="126" t="s">
        <v>37</v>
      </c>
      <c r="F38" s="126" t="s">
        <v>122</v>
      </c>
      <c r="G38" s="136">
        <v>474.3</v>
      </c>
      <c r="H38" s="76"/>
      <c r="I38" s="90">
        <v>8.5000000000000006E-3</v>
      </c>
      <c r="J38" s="77">
        <f t="shared" si="5"/>
        <v>4.0315500000000002</v>
      </c>
      <c r="K38" s="76"/>
      <c r="L38" s="90">
        <v>0</v>
      </c>
      <c r="M38" s="77">
        <f t="shared" si="6"/>
        <v>0</v>
      </c>
      <c r="N38" s="76"/>
      <c r="O38" s="90">
        <v>1.2500000000000001E-2</v>
      </c>
      <c r="P38" s="77">
        <f t="shared" si="7"/>
        <v>5.9287500000000009</v>
      </c>
      <c r="Q38" s="71"/>
      <c r="R38" s="78">
        <f t="shared" si="8"/>
        <v>2.1000000000000001E-2</v>
      </c>
      <c r="S38" s="76"/>
      <c r="T38" s="90">
        <v>3.5000000000000001E-3</v>
      </c>
      <c r="U38" s="77">
        <f t="shared" si="9"/>
        <v>1.66005</v>
      </c>
      <c r="V38" s="65"/>
    </row>
    <row r="39" spans="2:22" s="80" customFormat="1" ht="15" x14ac:dyDescent="0.25">
      <c r="B39" s="74"/>
      <c r="C39" s="75" t="s">
        <v>118</v>
      </c>
      <c r="D39" s="135" t="s">
        <v>112</v>
      </c>
      <c r="E39" s="126" t="s">
        <v>37</v>
      </c>
      <c r="F39" s="126" t="s">
        <v>122</v>
      </c>
      <c r="G39" s="136">
        <v>124.13</v>
      </c>
      <c r="H39" s="76"/>
      <c r="I39" s="90">
        <v>8.0999999999999996E-3</v>
      </c>
      <c r="J39" s="77">
        <f t="shared" si="5"/>
        <v>1.0054529999999999</v>
      </c>
      <c r="K39" s="76"/>
      <c r="L39" s="90">
        <v>0</v>
      </c>
      <c r="M39" s="77">
        <f t="shared" si="6"/>
        <v>0</v>
      </c>
      <c r="N39" s="76"/>
      <c r="O39" s="90">
        <v>1.2500000000000001E-2</v>
      </c>
      <c r="P39" s="77">
        <f t="shared" si="7"/>
        <v>1.551625</v>
      </c>
      <c r="Q39" s="71"/>
      <c r="R39" s="78">
        <f t="shared" si="8"/>
        <v>2.06E-2</v>
      </c>
      <c r="S39" s="76"/>
      <c r="T39" s="90">
        <v>3.5000000000000001E-3</v>
      </c>
      <c r="U39" s="77">
        <f t="shared" si="9"/>
        <v>0.43445499999999998</v>
      </c>
      <c r="V39" s="65"/>
    </row>
    <row r="40" spans="2:22" s="80" customFormat="1" ht="15" x14ac:dyDescent="0.25">
      <c r="B40" s="74"/>
      <c r="C40" s="75" t="s">
        <v>119</v>
      </c>
      <c r="D40" s="126" t="s">
        <v>113</v>
      </c>
      <c r="E40" s="126" t="s">
        <v>37</v>
      </c>
      <c r="F40" s="126" t="s">
        <v>123</v>
      </c>
      <c r="G40" s="134">
        <v>3400.99</v>
      </c>
      <c r="H40" s="76"/>
      <c r="I40" s="90">
        <v>1.06E-2</v>
      </c>
      <c r="J40" s="77">
        <f t="shared" si="5"/>
        <v>36.050494</v>
      </c>
      <c r="K40" s="76"/>
      <c r="L40" s="90">
        <v>0</v>
      </c>
      <c r="M40" s="77">
        <f t="shared" si="6"/>
        <v>0</v>
      </c>
      <c r="N40" s="76"/>
      <c r="O40" s="90">
        <v>1.2500000000000001E-2</v>
      </c>
      <c r="P40" s="77">
        <f t="shared" si="7"/>
        <v>42.512374999999999</v>
      </c>
      <c r="Q40" s="71"/>
      <c r="R40" s="78">
        <f t="shared" si="8"/>
        <v>2.3100000000000002E-2</v>
      </c>
      <c r="S40" s="76"/>
      <c r="T40" s="90">
        <v>4.0000000000000001E-3</v>
      </c>
      <c r="U40" s="77">
        <f t="shared" si="9"/>
        <v>13.603959999999999</v>
      </c>
      <c r="V40" s="65"/>
    </row>
    <row r="41" spans="2:22" s="80" customFormat="1" ht="15" x14ac:dyDescent="0.25">
      <c r="B41" s="74"/>
      <c r="C41" s="75" t="s">
        <v>118</v>
      </c>
      <c r="D41" s="135" t="s">
        <v>129</v>
      </c>
      <c r="E41" s="126" t="s">
        <v>37</v>
      </c>
      <c r="F41" s="126" t="s">
        <v>126</v>
      </c>
      <c r="G41" s="134">
        <v>493.96</v>
      </c>
      <c r="H41" s="76"/>
      <c r="I41" s="90">
        <v>0.01</v>
      </c>
      <c r="J41" s="77">
        <f t="shared" si="5"/>
        <v>4.9395999999999995</v>
      </c>
      <c r="K41" s="76"/>
      <c r="L41" s="90">
        <v>0</v>
      </c>
      <c r="M41" s="77">
        <f t="shared" si="6"/>
        <v>0</v>
      </c>
      <c r="N41" s="76"/>
      <c r="O41" s="90">
        <v>1.2500000000000001E-2</v>
      </c>
      <c r="P41" s="77">
        <f t="shared" si="7"/>
        <v>6.1745000000000001</v>
      </c>
      <c r="Q41" s="71"/>
      <c r="R41" s="78">
        <f t="shared" si="8"/>
        <v>2.2499999999999999E-2</v>
      </c>
      <c r="S41" s="76"/>
      <c r="T41" s="90">
        <v>3.0000000000000001E-3</v>
      </c>
      <c r="U41" s="77">
        <f t="shared" si="9"/>
        <v>1.4818799999999999</v>
      </c>
      <c r="V41" s="65"/>
    </row>
    <row r="42" spans="2:22" s="80" customFormat="1" ht="15" x14ac:dyDescent="0.25">
      <c r="B42" s="74"/>
      <c r="C42" s="75" t="s">
        <v>118</v>
      </c>
      <c r="D42" s="135" t="s">
        <v>130</v>
      </c>
      <c r="E42" s="126"/>
      <c r="F42" s="126" t="s">
        <v>123</v>
      </c>
      <c r="G42" s="136">
        <v>90.19</v>
      </c>
      <c r="H42" s="76"/>
      <c r="I42" s="90">
        <v>5.1000000000000004E-3</v>
      </c>
      <c r="J42" s="77">
        <f t="shared" si="5"/>
        <v>0.45996900000000002</v>
      </c>
      <c r="K42" s="76"/>
      <c r="L42" s="90">
        <v>0</v>
      </c>
      <c r="M42" s="77">
        <f t="shared" si="6"/>
        <v>0</v>
      </c>
      <c r="N42" s="76"/>
      <c r="O42" s="90">
        <v>1.2500000000000001E-2</v>
      </c>
      <c r="P42" s="77">
        <f t="shared" si="7"/>
        <v>1.127375</v>
      </c>
      <c r="Q42" s="71"/>
      <c r="R42" s="78">
        <f t="shared" si="8"/>
        <v>1.7600000000000001E-2</v>
      </c>
      <c r="S42" s="76"/>
      <c r="T42" s="90">
        <v>3.0000000000000001E-3</v>
      </c>
      <c r="U42" s="77">
        <f t="shared" si="9"/>
        <v>0.27056999999999998</v>
      </c>
      <c r="V42" s="65"/>
    </row>
    <row r="43" spans="2:22" s="80" customFormat="1" ht="15" x14ac:dyDescent="0.25">
      <c r="B43" s="74"/>
      <c r="C43" s="75" t="s">
        <v>141</v>
      </c>
      <c r="D43" s="135" t="s">
        <v>144</v>
      </c>
      <c r="E43" s="126"/>
      <c r="F43" s="126" t="s">
        <v>121</v>
      </c>
      <c r="G43" s="134">
        <v>103.03</v>
      </c>
      <c r="H43" s="76"/>
      <c r="I43" s="90">
        <v>1.29E-2</v>
      </c>
      <c r="J43" s="77">
        <f t="shared" si="5"/>
        <v>1.3290869999999999</v>
      </c>
      <c r="K43" s="76"/>
      <c r="L43" s="90">
        <v>0</v>
      </c>
      <c r="M43" s="77">
        <f t="shared" si="6"/>
        <v>0</v>
      </c>
      <c r="N43" s="76"/>
      <c r="O43" s="90">
        <v>1.2500000000000001E-2</v>
      </c>
      <c r="P43" s="77">
        <f t="shared" si="7"/>
        <v>1.2878750000000001</v>
      </c>
      <c r="Q43" s="71"/>
      <c r="R43" s="78">
        <f t="shared" si="8"/>
        <v>2.5399999999999999E-2</v>
      </c>
      <c r="S43" s="76"/>
      <c r="T43" s="90">
        <v>5.0000000000000001E-3</v>
      </c>
      <c r="U43" s="77">
        <f t="shared" si="9"/>
        <v>0.51515</v>
      </c>
      <c r="V43" s="65"/>
    </row>
    <row r="44" spans="2:22" s="80" customFormat="1" ht="15" x14ac:dyDescent="0.25">
      <c r="B44" s="74"/>
      <c r="C44" s="75" t="s">
        <v>142</v>
      </c>
      <c r="D44" s="135" t="s">
        <v>145</v>
      </c>
      <c r="E44" s="126" t="s">
        <v>37</v>
      </c>
      <c r="F44" s="126" t="s">
        <v>135</v>
      </c>
      <c r="G44" s="134">
        <v>99.6</v>
      </c>
      <c r="H44" s="76"/>
      <c r="I44" s="90">
        <v>9.1000000000000004E-3</v>
      </c>
      <c r="J44" s="77">
        <f t="shared" si="5"/>
        <v>0.90635999999999994</v>
      </c>
      <c r="K44" s="76"/>
      <c r="L44" s="90">
        <v>0</v>
      </c>
      <c r="M44" s="77">
        <f t="shared" si="6"/>
        <v>0</v>
      </c>
      <c r="N44" s="76"/>
      <c r="O44" s="90">
        <v>1.2500000000000001E-2</v>
      </c>
      <c r="P44" s="77">
        <f t="shared" si="7"/>
        <v>1.2450000000000001</v>
      </c>
      <c r="Q44" s="71"/>
      <c r="R44" s="78">
        <f t="shared" si="8"/>
        <v>2.1600000000000001E-2</v>
      </c>
      <c r="S44" s="76"/>
      <c r="T44" s="90">
        <v>5.3E-3</v>
      </c>
      <c r="U44" s="77">
        <f t="shared" si="9"/>
        <v>0.52788000000000002</v>
      </c>
      <c r="V44" s="65"/>
    </row>
    <row r="45" spans="2:22" s="80" customFormat="1" ht="15" x14ac:dyDescent="0.25">
      <c r="B45" s="74"/>
      <c r="C45" s="75" t="s">
        <v>143</v>
      </c>
      <c r="D45" s="135" t="s">
        <v>146</v>
      </c>
      <c r="E45" s="126" t="s">
        <v>37</v>
      </c>
      <c r="F45" s="126" t="s">
        <v>123</v>
      </c>
      <c r="G45" s="134">
        <v>7486.71</v>
      </c>
      <c r="H45" s="76"/>
      <c r="I45" s="90">
        <v>4.8999999999999998E-3</v>
      </c>
      <c r="J45" s="77">
        <f t="shared" si="5"/>
        <v>36.684879000000002</v>
      </c>
      <c r="K45" s="76"/>
      <c r="L45" s="90">
        <v>0</v>
      </c>
      <c r="M45" s="77">
        <f t="shared" si="6"/>
        <v>0</v>
      </c>
      <c r="N45" s="76"/>
      <c r="O45" s="90">
        <v>1.2500000000000001E-2</v>
      </c>
      <c r="P45" s="77">
        <f t="shared" si="7"/>
        <v>93.583875000000006</v>
      </c>
      <c r="Q45" s="71"/>
      <c r="R45" s="78">
        <f t="shared" si="8"/>
        <v>1.7399999999999999E-2</v>
      </c>
      <c r="S45" s="76"/>
      <c r="T45" s="90">
        <v>3.0000000000000001E-3</v>
      </c>
      <c r="U45" s="77">
        <f t="shared" si="9"/>
        <v>22.460129999999999</v>
      </c>
      <c r="V45" s="65"/>
    </row>
    <row r="46" spans="2:22" s="80" customFormat="1" ht="15" x14ac:dyDescent="0.25">
      <c r="B46" s="74"/>
      <c r="C46" s="75" t="s">
        <v>120</v>
      </c>
      <c r="D46" s="135" t="s">
        <v>114</v>
      </c>
      <c r="E46" s="126" t="s">
        <v>37</v>
      </c>
      <c r="F46" s="126" t="s">
        <v>123</v>
      </c>
      <c r="G46" s="136">
        <v>394.23</v>
      </c>
      <c r="H46" s="76"/>
      <c r="I46" s="90">
        <v>6.6E-3</v>
      </c>
      <c r="J46" s="77">
        <f t="shared" si="0"/>
        <v>2.601918</v>
      </c>
      <c r="K46" s="76"/>
      <c r="L46" s="90">
        <v>0</v>
      </c>
      <c r="M46" s="77">
        <f t="shared" si="1"/>
        <v>0</v>
      </c>
      <c r="N46" s="76"/>
      <c r="O46" s="90">
        <v>1.2500000000000001E-2</v>
      </c>
      <c r="P46" s="77">
        <f t="shared" si="2"/>
        <v>4.9278750000000002</v>
      </c>
      <c r="Q46" s="71"/>
      <c r="R46" s="78">
        <f t="shared" si="3"/>
        <v>1.9099999999999999E-2</v>
      </c>
      <c r="S46" s="76"/>
      <c r="T46" s="90">
        <v>3.0999999999999999E-3</v>
      </c>
      <c r="U46" s="77">
        <f t="shared" si="4"/>
        <v>1.222113</v>
      </c>
      <c r="V46" s="65"/>
    </row>
    <row r="47" spans="2:22" s="80" customFormat="1" ht="5.25" customHeight="1" x14ac:dyDescent="0.2">
      <c r="B47" s="74"/>
      <c r="C47" s="75"/>
      <c r="D47" s="126"/>
      <c r="E47" s="126"/>
      <c r="F47" s="126"/>
      <c r="G47" s="129"/>
      <c r="H47" s="62"/>
      <c r="I47" s="89"/>
      <c r="J47" s="77"/>
      <c r="K47" s="62"/>
      <c r="L47" s="90"/>
      <c r="M47" s="77"/>
      <c r="N47" s="76"/>
      <c r="O47" s="90"/>
      <c r="P47" s="77"/>
      <c r="Q47" s="71"/>
      <c r="R47" s="78"/>
      <c r="S47" s="62"/>
      <c r="T47" s="90"/>
      <c r="U47" s="77"/>
      <c r="V47" s="79"/>
    </row>
    <row r="48" spans="2:22" s="80" customFormat="1" thickBot="1" x14ac:dyDescent="0.25">
      <c r="B48" s="60"/>
      <c r="C48" s="75"/>
      <c r="D48" s="75"/>
      <c r="E48" s="75"/>
      <c r="F48" s="75"/>
      <c r="G48" s="91">
        <f>SUM(G7:G46)</f>
        <v>295724.17</v>
      </c>
      <c r="H48" s="92"/>
      <c r="I48" s="93"/>
      <c r="J48" s="94">
        <f>SUM(J7:J47)</f>
        <v>1330.8997399999996</v>
      </c>
      <c r="K48" s="95"/>
      <c r="L48" s="93"/>
      <c r="M48" s="94">
        <f>SUM(M7:M47)</f>
        <v>0</v>
      </c>
      <c r="N48" s="96"/>
      <c r="O48" s="93"/>
      <c r="P48" s="94">
        <f>SUM(P7:P47)</f>
        <v>3171.9331249999996</v>
      </c>
      <c r="Q48" s="71"/>
      <c r="R48" s="97"/>
      <c r="S48" s="98"/>
      <c r="T48" s="93"/>
      <c r="U48" s="94">
        <f>SUM(U7:U47)</f>
        <v>433.95164199999994</v>
      </c>
      <c r="V48" s="99"/>
    </row>
    <row r="49" spans="2:22" s="51" customFormat="1" ht="5.25" customHeight="1" thickTop="1" x14ac:dyDescent="0.2">
      <c r="B49" s="60"/>
      <c r="C49" s="61"/>
      <c r="D49" s="61"/>
      <c r="E49" s="61"/>
      <c r="F49" s="61"/>
      <c r="G49" s="62"/>
      <c r="H49" s="92"/>
      <c r="I49" s="100"/>
      <c r="J49" s="125"/>
      <c r="K49" s="92"/>
      <c r="L49" s="100"/>
      <c r="M49" s="125"/>
      <c r="N49" s="76"/>
      <c r="O49" s="100"/>
      <c r="P49" s="125"/>
      <c r="Q49" s="71"/>
      <c r="R49" s="101"/>
      <c r="S49" s="92"/>
      <c r="T49" s="100"/>
      <c r="U49" s="125"/>
      <c r="V49" s="65"/>
    </row>
    <row r="50" spans="2:22" s="80" customFormat="1" ht="12" x14ac:dyDescent="0.2">
      <c r="B50" s="74"/>
      <c r="C50" s="61"/>
      <c r="D50" s="61"/>
      <c r="E50" s="61"/>
      <c r="F50" s="61"/>
      <c r="G50" s="102" t="s">
        <v>62</v>
      </c>
      <c r="H50" s="92"/>
      <c r="I50" s="103" t="s">
        <v>63</v>
      </c>
      <c r="J50" s="104">
        <f>J48/G48</f>
        <v>4.5004767111190124E-3</v>
      </c>
      <c r="K50" s="92"/>
      <c r="L50" s="105" t="s">
        <v>64</v>
      </c>
      <c r="M50" s="104">
        <f>M48/G48</f>
        <v>0</v>
      </c>
      <c r="N50" s="92"/>
      <c r="O50" s="105" t="s">
        <v>65</v>
      </c>
      <c r="P50" s="104">
        <f>P48/G48</f>
        <v>1.0725985383609327E-2</v>
      </c>
      <c r="Q50" s="71"/>
      <c r="R50" s="106">
        <f>(J48+M48+P48)/G48</f>
        <v>1.5226462094728339E-2</v>
      </c>
      <c r="S50" s="92"/>
      <c r="T50" s="105" t="s">
        <v>66</v>
      </c>
      <c r="U50" s="104">
        <f>U48/G48</f>
        <v>1.467420272073128E-3</v>
      </c>
      <c r="V50" s="79"/>
    </row>
    <row r="51" spans="2:22" s="80" customFormat="1" ht="12" customHeight="1" x14ac:dyDescent="0.2">
      <c r="B51" s="74"/>
      <c r="C51" s="61"/>
      <c r="D51" s="61"/>
      <c r="E51" s="61"/>
      <c r="F51" s="61"/>
      <c r="G51" s="102" t="s">
        <v>67</v>
      </c>
      <c r="H51" s="92"/>
      <c r="I51" s="161" t="s">
        <v>68</v>
      </c>
      <c r="J51" s="162"/>
      <c r="K51" s="92"/>
      <c r="L51" s="161" t="s">
        <v>68</v>
      </c>
      <c r="M51" s="163"/>
      <c r="N51" s="92"/>
      <c r="O51" s="161" t="s">
        <v>68</v>
      </c>
      <c r="P51" s="164"/>
      <c r="Q51" s="71"/>
      <c r="R51" s="107" t="s">
        <v>69</v>
      </c>
      <c r="S51" s="92"/>
      <c r="T51" s="161" t="s">
        <v>70</v>
      </c>
      <c r="U51" s="164"/>
      <c r="V51" s="79"/>
    </row>
    <row r="52" spans="2:22" s="80" customFormat="1" ht="12" customHeight="1" x14ac:dyDescent="0.2">
      <c r="B52" s="74"/>
      <c r="C52" s="61"/>
      <c r="D52" s="61"/>
      <c r="E52" s="61"/>
      <c r="F52" s="61"/>
      <c r="G52" s="92"/>
      <c r="H52" s="92"/>
      <c r="I52" s="165" t="s">
        <v>71</v>
      </c>
      <c r="J52" s="166"/>
      <c r="K52" s="92"/>
      <c r="L52" s="165" t="s">
        <v>72</v>
      </c>
      <c r="M52" s="167"/>
      <c r="N52" s="92"/>
      <c r="O52" s="165" t="s">
        <v>73</v>
      </c>
      <c r="P52" s="168"/>
      <c r="Q52" s="71"/>
      <c r="R52" s="108" t="s">
        <v>74</v>
      </c>
      <c r="S52" s="92"/>
      <c r="T52" s="165" t="s">
        <v>75</v>
      </c>
      <c r="U52" s="168"/>
      <c r="V52" s="79"/>
    </row>
    <row r="53" spans="2:22" s="51" customFormat="1" ht="5.25" customHeight="1" x14ac:dyDescent="0.2">
      <c r="B53" s="60"/>
      <c r="C53" s="61"/>
      <c r="D53" s="61"/>
      <c r="E53" s="61"/>
      <c r="F53" s="61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5"/>
    </row>
    <row r="54" spans="2:22" s="80" customFormat="1" ht="3" customHeight="1" x14ac:dyDescent="0.2">
      <c r="B54" s="109"/>
      <c r="C54" s="110" t="s">
        <v>34</v>
      </c>
      <c r="D54" s="111"/>
      <c r="E54" s="110"/>
      <c r="F54" s="111"/>
      <c r="G54" s="110"/>
      <c r="H54" s="110"/>
      <c r="I54" s="110"/>
      <c r="J54" s="110"/>
      <c r="K54" s="110"/>
      <c r="L54" s="110"/>
      <c r="M54" s="110"/>
      <c r="N54" s="110"/>
      <c r="O54" s="110"/>
      <c r="P54" s="110"/>
      <c r="Q54" s="110"/>
      <c r="R54" s="110"/>
      <c r="S54" s="110"/>
      <c r="T54" s="110"/>
      <c r="U54" s="110"/>
      <c r="V54" s="112"/>
    </row>
    <row r="55" spans="2:22" s="80" customFormat="1" ht="12" x14ac:dyDescent="0.2">
      <c r="C55" s="113" t="s">
        <v>76</v>
      </c>
      <c r="D55" s="113"/>
      <c r="E55" s="113"/>
      <c r="F55" s="113"/>
      <c r="G55" s="114"/>
      <c r="H55" s="114"/>
      <c r="I55" s="114"/>
      <c r="J55" s="114"/>
      <c r="K55" s="114"/>
      <c r="L55" s="114"/>
      <c r="M55" s="115"/>
      <c r="N55" s="114"/>
      <c r="O55" s="114"/>
      <c r="P55" s="115"/>
      <c r="Q55" s="114"/>
      <c r="R55" s="115"/>
      <c r="S55" s="114"/>
      <c r="T55" s="114"/>
      <c r="U55" s="115"/>
      <c r="V55" s="115"/>
    </row>
    <row r="56" spans="2:22" s="80" customFormat="1" ht="12" x14ac:dyDescent="0.2">
      <c r="C56" s="114" t="s">
        <v>77</v>
      </c>
      <c r="D56" s="114"/>
      <c r="E56" s="114"/>
      <c r="F56" s="114"/>
      <c r="G56" s="114"/>
      <c r="H56" s="114"/>
      <c r="I56" s="114"/>
      <c r="J56" s="114"/>
      <c r="K56" s="114"/>
      <c r="L56" s="114"/>
      <c r="M56" s="115"/>
      <c r="N56" s="114"/>
      <c r="O56" s="114"/>
      <c r="P56" s="115"/>
      <c r="Q56" s="114"/>
      <c r="R56" s="115"/>
      <c r="S56" s="114"/>
      <c r="T56" s="114"/>
      <c r="U56" s="115"/>
      <c r="V56" s="115"/>
    </row>
    <row r="57" spans="2:22" ht="13.5" x14ac:dyDescent="0.2">
      <c r="C57" s="116" t="s">
        <v>78</v>
      </c>
      <c r="D57" s="80"/>
      <c r="E57" s="116"/>
      <c r="F57" s="80"/>
      <c r="G57" s="91"/>
      <c r="H57" s="91"/>
      <c r="I57" s="115"/>
      <c r="J57" s="115"/>
      <c r="K57" s="91"/>
      <c r="L57" s="115"/>
      <c r="M57" s="115"/>
      <c r="N57" s="91"/>
      <c r="O57" s="115"/>
      <c r="P57" s="115"/>
      <c r="Q57" s="91"/>
      <c r="R57" s="115"/>
      <c r="S57" s="91"/>
      <c r="T57" s="115"/>
      <c r="U57" s="115"/>
    </row>
    <row r="58" spans="2:22" x14ac:dyDescent="0.2">
      <c r="C58" s="80"/>
      <c r="D58" s="80"/>
      <c r="E58" s="80"/>
      <c r="F58" s="80"/>
      <c r="G58" s="91"/>
      <c r="H58" s="91"/>
      <c r="I58" s="115"/>
      <c r="J58" s="115"/>
      <c r="K58" s="91"/>
      <c r="L58" s="115"/>
      <c r="M58" s="115"/>
      <c r="N58" s="91"/>
      <c r="O58" s="115"/>
      <c r="P58" s="115"/>
      <c r="Q58" s="91"/>
      <c r="R58" s="115"/>
      <c r="S58" s="91"/>
      <c r="T58" s="115"/>
      <c r="U58" s="115"/>
    </row>
    <row r="59" spans="2:22" x14ac:dyDescent="0.2">
      <c r="C59" s="80"/>
      <c r="D59" s="80"/>
      <c r="E59" s="80"/>
      <c r="F59" s="80"/>
      <c r="G59" s="91"/>
      <c r="H59" s="91"/>
      <c r="I59" s="115"/>
      <c r="J59" s="115"/>
      <c r="K59" s="91"/>
      <c r="L59" s="115"/>
      <c r="M59" s="115"/>
      <c r="N59" s="91"/>
      <c r="O59" s="115"/>
      <c r="P59" s="115"/>
      <c r="Q59" s="91"/>
      <c r="R59" s="115"/>
      <c r="S59" s="91"/>
      <c r="T59" s="115"/>
      <c r="U59" s="115"/>
    </row>
  </sheetData>
  <sheetProtection password="CC10" sheet="1" objects="1" scenarios="1" selectLockedCells="1"/>
  <mergeCells count="8">
    <mergeCell ref="I51:J51"/>
    <mergeCell ref="L51:M51"/>
    <mergeCell ref="O51:P51"/>
    <mergeCell ref="T51:U51"/>
    <mergeCell ref="I52:J52"/>
    <mergeCell ref="L52:M52"/>
    <mergeCell ref="O52:P52"/>
    <mergeCell ref="T52:U52"/>
  </mergeCells>
  <pageMargins left="0.7" right="0.7" top="0.75" bottom="0.75" header="0.3" footer="0.3"/>
  <pageSetup scale="5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Demographics</vt:lpstr>
      <vt:lpstr>Summary</vt:lpstr>
      <vt:lpstr>Scenario 4</vt:lpstr>
      <vt:lpstr>Sheet1</vt:lpstr>
      <vt:lpstr>Demographics!Print_Area</vt:lpstr>
      <vt:lpstr>'Scenario 4'!Print_Area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Jacob Peacock</dc:creator>
  <cp:lastModifiedBy>Jacob Peacock</cp:lastModifiedBy>
  <cp:lastPrinted>2012-08-01T20:54:44Z</cp:lastPrinted>
  <dcterms:created xsi:type="dcterms:W3CDTF">2012-08-01T20:55:02Z</dcterms:created>
  <dcterms:modified xsi:type="dcterms:W3CDTF">2012-08-16T12:53:05Z</dcterms:modified>
</cp:coreProperties>
</file>